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04"/>
  <workbookPr/>
  <mc:AlternateContent xmlns:mc="http://schemas.openxmlformats.org/markup-compatibility/2006">
    <mc:Choice Requires="x15">
      <x15ac:absPath xmlns:x15ac="http://schemas.microsoft.com/office/spreadsheetml/2010/11/ac" url="https://ercie.sharepoint.com/sites/TIMSS/Shared Documents/TIMSS 2019/Subdomain-Topic-ReleasedItems Report/Full Report/"/>
    </mc:Choice>
  </mc:AlternateContent>
  <xr:revisionPtr revIDLastSave="1035" documentId="8_{7137D2CA-C276-45FA-9AB4-CD46CC16B290}" xr6:coauthVersionLast="47" xr6:coauthVersionMax="47" xr10:uidLastSave="{CD7B57CE-7B2F-40CE-BD96-575ED6BCE459}"/>
  <bookViews>
    <workbookView xWindow="-120" yWindow="-120" windowWidth="29040" windowHeight="15840" tabRatio="905" firstSheet="22" activeTab="23" xr2:uid="{00000000-000D-0000-FFFF-FFFF00000000}"/>
  </bookViews>
  <sheets>
    <sheet name="Contents" sheetId="13" r:id="rId1"/>
    <sheet name="A2.1" sheetId="12" r:id="rId2"/>
    <sheet name="A2.2" sheetId="14" r:id="rId3"/>
    <sheet name="A2.3" sheetId="15" r:id="rId4"/>
    <sheet name="A2.4" sheetId="16" r:id="rId5"/>
    <sheet name="A2.5" sheetId="17" r:id="rId6"/>
    <sheet name="A2.6" sheetId="18" r:id="rId7"/>
    <sheet name="A3.1" sheetId="19" r:id="rId8"/>
    <sheet name="A3.2" sheetId="20" r:id="rId9"/>
    <sheet name="A3.3" sheetId="21" r:id="rId10"/>
    <sheet name="A3.4" sheetId="22" r:id="rId11"/>
    <sheet name="A3.5" sheetId="23" r:id="rId12"/>
    <sheet name="A3.6" sheetId="24" r:id="rId13"/>
    <sheet name="A4.1" sheetId="25" r:id="rId14"/>
    <sheet name="A4.2" sheetId="26" r:id="rId15"/>
    <sheet name="A4.3" sheetId="27" r:id="rId16"/>
    <sheet name="A4.4" sheetId="28" r:id="rId17"/>
    <sheet name="A4.5" sheetId="29" r:id="rId18"/>
    <sheet name="A4.6" sheetId="30" r:id="rId19"/>
    <sheet name="A5.1" sheetId="31" r:id="rId20"/>
    <sheet name="A5.2" sheetId="32" r:id="rId21"/>
    <sheet name="A5.3" sheetId="33" r:id="rId22"/>
    <sheet name="A5.4" sheetId="34" r:id="rId23"/>
    <sheet name="A5.5" sheetId="35" r:id="rId24"/>
    <sheet name="A5.6" sheetId="36" r:id="rId2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13" l="1"/>
  <c r="B7" i="13"/>
  <c r="B11" i="13"/>
  <c r="B32" i="13"/>
  <c r="B31" i="13"/>
  <c r="B30" i="13"/>
  <c r="B29" i="13"/>
  <c r="B28" i="13"/>
  <c r="B27" i="13"/>
  <c r="Q51" i="34"/>
  <c r="U51" i="34"/>
  <c r="R51" i="34"/>
  <c r="T51" i="34"/>
  <c r="L51" i="34"/>
  <c r="M51" i="34"/>
  <c r="O51" i="34"/>
  <c r="P51" i="34"/>
  <c r="N51" i="34"/>
  <c r="Q50" i="34"/>
  <c r="T50" i="34"/>
  <c r="R50" i="34"/>
  <c r="U50" i="34"/>
  <c r="L50" i="34"/>
  <c r="O50" i="34"/>
  <c r="M50" i="34"/>
  <c r="P50" i="34"/>
  <c r="N50" i="34"/>
  <c r="Q49" i="34"/>
  <c r="U49" i="34"/>
  <c r="R49" i="34"/>
  <c r="T49" i="34"/>
  <c r="L49" i="34"/>
  <c r="P49" i="34"/>
  <c r="M49" i="34"/>
  <c r="Q48" i="34"/>
  <c r="S48" i="34"/>
  <c r="R48" i="34"/>
  <c r="T48" i="34"/>
  <c r="L48" i="34"/>
  <c r="P48" i="34"/>
  <c r="M48" i="34"/>
  <c r="Q47" i="34"/>
  <c r="U47" i="34"/>
  <c r="R47" i="34"/>
  <c r="T47" i="34"/>
  <c r="L47" i="34"/>
  <c r="O47" i="34"/>
  <c r="M47" i="34"/>
  <c r="P47" i="34"/>
  <c r="N47" i="34"/>
  <c r="Q46" i="34"/>
  <c r="T46" i="34"/>
  <c r="R46" i="34"/>
  <c r="U46" i="34"/>
  <c r="L46" i="34"/>
  <c r="O46" i="34"/>
  <c r="M46" i="34"/>
  <c r="P46" i="34"/>
  <c r="N46" i="34"/>
  <c r="Q45" i="34"/>
  <c r="U45" i="34"/>
  <c r="R45" i="34"/>
  <c r="T45" i="34"/>
  <c r="L45" i="34"/>
  <c r="P45" i="34"/>
  <c r="M45" i="34"/>
  <c r="Q44" i="34"/>
  <c r="S44" i="34"/>
  <c r="R44" i="34"/>
  <c r="T44" i="34"/>
  <c r="L44" i="34"/>
  <c r="P44" i="34"/>
  <c r="M44" i="34"/>
  <c r="N44" i="34"/>
  <c r="Q43" i="34"/>
  <c r="U43" i="34"/>
  <c r="R43" i="34"/>
  <c r="T43" i="34"/>
  <c r="L43" i="34"/>
  <c r="O43" i="34"/>
  <c r="M43" i="34"/>
  <c r="P43" i="34"/>
  <c r="N43" i="34"/>
  <c r="Q42" i="34"/>
  <c r="R42" i="34"/>
  <c r="U42" i="34"/>
  <c r="L42" i="34"/>
  <c r="O42" i="34"/>
  <c r="M42" i="34"/>
  <c r="P42" i="34"/>
  <c r="N42" i="34"/>
  <c r="Q41" i="34"/>
  <c r="U41" i="34"/>
  <c r="R41" i="34"/>
  <c r="T41" i="34"/>
  <c r="L41" i="34"/>
  <c r="P41" i="34"/>
  <c r="M41" i="34"/>
  <c r="Q40" i="34"/>
  <c r="S40" i="34"/>
  <c r="R40" i="34"/>
  <c r="T40" i="34"/>
  <c r="L40" i="34"/>
  <c r="P40" i="34"/>
  <c r="M40" i="34"/>
  <c r="N40" i="34"/>
  <c r="Q39" i="34"/>
  <c r="U39" i="34"/>
  <c r="R39" i="34"/>
  <c r="T39" i="34"/>
  <c r="L39" i="34"/>
  <c r="M39" i="34"/>
  <c r="O39" i="34"/>
  <c r="P39" i="34"/>
  <c r="N39" i="34"/>
  <c r="Q38" i="34"/>
  <c r="R38" i="34"/>
  <c r="U38" i="34"/>
  <c r="L38" i="34"/>
  <c r="O38" i="34"/>
  <c r="M38" i="34"/>
  <c r="P38" i="34"/>
  <c r="Q37" i="34"/>
  <c r="U37" i="34"/>
  <c r="R37" i="34"/>
  <c r="T37" i="34"/>
  <c r="L37" i="34"/>
  <c r="P37" i="34"/>
  <c r="M37" i="34"/>
  <c r="Q36" i="34"/>
  <c r="U36" i="34"/>
  <c r="R36" i="34"/>
  <c r="S36" i="34"/>
  <c r="T36" i="34"/>
  <c r="L36" i="34"/>
  <c r="P36" i="34"/>
  <c r="M36" i="34"/>
  <c r="N36" i="34"/>
  <c r="Q35" i="34"/>
  <c r="U35" i="34"/>
  <c r="R35" i="34"/>
  <c r="T35" i="34"/>
  <c r="L35" i="34"/>
  <c r="O35" i="34"/>
  <c r="M35" i="34"/>
  <c r="P35" i="34"/>
  <c r="N35" i="34"/>
  <c r="Q34" i="34"/>
  <c r="T34" i="34"/>
  <c r="R34" i="34"/>
  <c r="U34" i="34"/>
  <c r="L34" i="34"/>
  <c r="O34" i="34"/>
  <c r="M34" i="34"/>
  <c r="P34" i="34"/>
  <c r="N34" i="34"/>
  <c r="Q33" i="34"/>
  <c r="U33" i="34"/>
  <c r="R33" i="34"/>
  <c r="T33" i="34"/>
  <c r="L33" i="34"/>
  <c r="P33" i="34"/>
  <c r="M33" i="34"/>
  <c r="Q32" i="34"/>
  <c r="U32" i="34"/>
  <c r="R32" i="34"/>
  <c r="S32" i="34"/>
  <c r="T32" i="34"/>
  <c r="L32" i="34"/>
  <c r="P32" i="34"/>
  <c r="M32" i="34"/>
  <c r="Q31" i="34"/>
  <c r="R31" i="34"/>
  <c r="U31" i="34"/>
  <c r="L31" i="34"/>
  <c r="M31" i="34"/>
  <c r="O31" i="34"/>
  <c r="P31" i="34"/>
  <c r="N31" i="34"/>
  <c r="Q30" i="34"/>
  <c r="T30" i="34"/>
  <c r="R30" i="34"/>
  <c r="U30" i="34"/>
  <c r="L30" i="34"/>
  <c r="O30" i="34"/>
  <c r="M30" i="34"/>
  <c r="P30" i="34"/>
  <c r="Q29" i="34"/>
  <c r="U29" i="34"/>
  <c r="R29" i="34"/>
  <c r="T29" i="34"/>
  <c r="L29" i="34"/>
  <c r="P29" i="34"/>
  <c r="M29" i="34"/>
  <c r="Q28" i="34"/>
  <c r="R28" i="34"/>
  <c r="S28" i="34"/>
  <c r="T28" i="34"/>
  <c r="L28" i="34"/>
  <c r="P28" i="34"/>
  <c r="M28" i="34"/>
  <c r="Q27" i="34"/>
  <c r="R27" i="34"/>
  <c r="U27" i="34"/>
  <c r="L27" i="34"/>
  <c r="M27" i="34"/>
  <c r="P27" i="34"/>
  <c r="O27" i="34"/>
  <c r="N27" i="34"/>
  <c r="Q26" i="34"/>
  <c r="T26" i="34"/>
  <c r="R26" i="34"/>
  <c r="U26" i="34"/>
  <c r="L26" i="34"/>
  <c r="O26" i="34"/>
  <c r="M26" i="34"/>
  <c r="P26" i="34"/>
  <c r="N26" i="34"/>
  <c r="Q25" i="34"/>
  <c r="U25" i="34"/>
  <c r="R25" i="34"/>
  <c r="T25" i="34"/>
  <c r="L25" i="34"/>
  <c r="P25" i="34"/>
  <c r="M25" i="34"/>
  <c r="Q24" i="34"/>
  <c r="R24" i="34"/>
  <c r="S24" i="34"/>
  <c r="T24" i="34"/>
  <c r="L24" i="34"/>
  <c r="P24" i="34"/>
  <c r="M24" i="34"/>
  <c r="Q23" i="34"/>
  <c r="R23" i="34"/>
  <c r="U23" i="34"/>
  <c r="L23" i="34"/>
  <c r="M23" i="34"/>
  <c r="P23" i="34"/>
  <c r="O23" i="34"/>
  <c r="N23" i="34"/>
  <c r="Q22" i="34"/>
  <c r="T22" i="34"/>
  <c r="R22" i="34"/>
  <c r="U22" i="34"/>
  <c r="L22" i="34"/>
  <c r="O22" i="34"/>
  <c r="M22" i="34"/>
  <c r="P22" i="34"/>
  <c r="N22" i="34"/>
  <c r="Q21" i="34"/>
  <c r="U21" i="34"/>
  <c r="R21" i="34"/>
  <c r="T21" i="34"/>
  <c r="L21" i="34"/>
  <c r="P21" i="34"/>
  <c r="M21" i="34"/>
  <c r="Q20" i="34"/>
  <c r="U20" i="34"/>
  <c r="R20" i="34"/>
  <c r="S20" i="34"/>
  <c r="T20" i="34"/>
  <c r="L20" i="34"/>
  <c r="P20" i="34"/>
  <c r="M20" i="34"/>
  <c r="Q19" i="34"/>
  <c r="R19" i="34"/>
  <c r="U19" i="34"/>
  <c r="L19" i="34"/>
  <c r="O19" i="34"/>
  <c r="M19" i="34"/>
  <c r="P19" i="34"/>
  <c r="N19" i="34"/>
  <c r="Q18" i="34"/>
  <c r="T18" i="34"/>
  <c r="R18" i="34"/>
  <c r="U18" i="34"/>
  <c r="L18" i="34"/>
  <c r="O18" i="34"/>
  <c r="M18" i="34"/>
  <c r="P18" i="34"/>
  <c r="N18" i="34"/>
  <c r="Q17" i="34"/>
  <c r="U17" i="34"/>
  <c r="R17" i="34"/>
  <c r="T17" i="34"/>
  <c r="L17" i="34"/>
  <c r="P17" i="34"/>
  <c r="M17" i="34"/>
  <c r="Q16" i="34"/>
  <c r="U16" i="34"/>
  <c r="R16" i="34"/>
  <c r="S16" i="34"/>
  <c r="T16" i="34"/>
  <c r="L16" i="34"/>
  <c r="N16" i="34"/>
  <c r="M16" i="34"/>
  <c r="Q15" i="34"/>
  <c r="R15" i="34"/>
  <c r="U15" i="34"/>
  <c r="L15" i="34"/>
  <c r="M15" i="34"/>
  <c r="O15" i="34"/>
  <c r="P15" i="34"/>
  <c r="N15" i="34"/>
  <c r="Q14" i="34"/>
  <c r="T14" i="34"/>
  <c r="R14" i="34"/>
  <c r="U14" i="34"/>
  <c r="L14" i="34"/>
  <c r="O14" i="34"/>
  <c r="M14" i="34"/>
  <c r="P14" i="34"/>
  <c r="N14" i="34"/>
  <c r="Q13" i="34"/>
  <c r="U13" i="34"/>
  <c r="R13" i="34"/>
  <c r="T13" i="34"/>
  <c r="L13" i="34"/>
  <c r="P13" i="34"/>
  <c r="M13" i="34"/>
  <c r="Q12" i="34"/>
  <c r="R12" i="34"/>
  <c r="S12" i="34"/>
  <c r="L12" i="34"/>
  <c r="P12" i="34"/>
  <c r="M12" i="34"/>
  <c r="Q11" i="34"/>
  <c r="R11" i="34"/>
  <c r="U11" i="34"/>
  <c r="L11" i="34"/>
  <c r="M11" i="34"/>
  <c r="P11" i="34"/>
  <c r="O11" i="34"/>
  <c r="N11" i="34"/>
  <c r="Q10" i="34"/>
  <c r="T10" i="34"/>
  <c r="R10" i="34"/>
  <c r="U10" i="34"/>
  <c r="L10" i="34"/>
  <c r="O10" i="34"/>
  <c r="M10" i="34"/>
  <c r="P10" i="34"/>
  <c r="N10" i="34"/>
  <c r="Q9" i="34"/>
  <c r="U9" i="34"/>
  <c r="R9" i="34"/>
  <c r="T9" i="34"/>
  <c r="L9" i="34"/>
  <c r="P9" i="34"/>
  <c r="M9" i="34"/>
  <c r="Q8" i="34"/>
  <c r="R8" i="34"/>
  <c r="S8" i="34"/>
  <c r="T8" i="34"/>
  <c r="L8" i="34"/>
  <c r="P8" i="34"/>
  <c r="M8" i="34"/>
  <c r="Q7" i="34"/>
  <c r="R7" i="34"/>
  <c r="U7" i="34"/>
  <c r="L7" i="34"/>
  <c r="M7" i="34"/>
  <c r="O7" i="34"/>
  <c r="P7" i="34"/>
  <c r="N7" i="34"/>
  <c r="Q6" i="34"/>
  <c r="T6" i="34"/>
  <c r="R6" i="34"/>
  <c r="U6" i="34"/>
  <c r="L6" i="34"/>
  <c r="O6" i="34"/>
  <c r="M6" i="34"/>
  <c r="P6" i="34"/>
  <c r="N6" i="34"/>
  <c r="Q5" i="34"/>
  <c r="U5" i="34"/>
  <c r="R5" i="34"/>
  <c r="T5" i="34"/>
  <c r="L5" i="34"/>
  <c r="P5" i="34"/>
  <c r="M5" i="34"/>
  <c r="H51" i="33"/>
  <c r="L51" i="33"/>
  <c r="I51" i="33"/>
  <c r="J51" i="33"/>
  <c r="H50" i="33"/>
  <c r="L50" i="33"/>
  <c r="I50" i="33"/>
  <c r="K50" i="33"/>
  <c r="H49" i="33"/>
  <c r="I49" i="33"/>
  <c r="K49" i="33"/>
  <c r="L49" i="33"/>
  <c r="J49" i="33"/>
  <c r="H48" i="33"/>
  <c r="I48" i="33"/>
  <c r="L48" i="33"/>
  <c r="H47" i="33"/>
  <c r="L47" i="33"/>
  <c r="I47" i="33"/>
  <c r="H46" i="33"/>
  <c r="J46" i="33"/>
  <c r="I46" i="33"/>
  <c r="K46" i="33"/>
  <c r="H45" i="33"/>
  <c r="L45" i="33"/>
  <c r="I45" i="33"/>
  <c r="H44" i="33"/>
  <c r="L44" i="33"/>
  <c r="I44" i="33"/>
  <c r="K44" i="33"/>
  <c r="H43" i="33"/>
  <c r="L43" i="33"/>
  <c r="I43" i="33"/>
  <c r="J43" i="33"/>
  <c r="H42" i="33"/>
  <c r="L42" i="33"/>
  <c r="I42" i="33"/>
  <c r="K42" i="33"/>
  <c r="H41" i="33"/>
  <c r="I41" i="33"/>
  <c r="K41" i="33"/>
  <c r="L41" i="33"/>
  <c r="J41" i="33"/>
  <c r="H40" i="33"/>
  <c r="K40" i="33"/>
  <c r="I40" i="33"/>
  <c r="L40" i="33"/>
  <c r="H39" i="33"/>
  <c r="L39" i="33"/>
  <c r="I39" i="33"/>
  <c r="H38" i="33"/>
  <c r="J38" i="33"/>
  <c r="I38" i="33"/>
  <c r="K38" i="33"/>
  <c r="H37" i="33"/>
  <c r="L37" i="33"/>
  <c r="I37" i="33"/>
  <c r="H36" i="33"/>
  <c r="I36" i="33"/>
  <c r="L36" i="33"/>
  <c r="H35" i="33"/>
  <c r="L35" i="33"/>
  <c r="I35" i="33"/>
  <c r="J35" i="33"/>
  <c r="H34" i="33"/>
  <c r="L34" i="33"/>
  <c r="I34" i="33"/>
  <c r="K34" i="33"/>
  <c r="H33" i="33"/>
  <c r="I33" i="33"/>
  <c r="K33" i="33"/>
  <c r="L33" i="33"/>
  <c r="J33" i="33"/>
  <c r="H32" i="33"/>
  <c r="K32" i="33"/>
  <c r="I32" i="33"/>
  <c r="L32" i="33"/>
  <c r="H31" i="33"/>
  <c r="L31" i="33"/>
  <c r="I31" i="33"/>
  <c r="H30" i="33"/>
  <c r="J30" i="33"/>
  <c r="I30" i="33"/>
  <c r="K30" i="33"/>
  <c r="H29" i="33"/>
  <c r="L29" i="33"/>
  <c r="I29" i="33"/>
  <c r="H28" i="33"/>
  <c r="I28" i="33"/>
  <c r="L28" i="33"/>
  <c r="H27" i="33"/>
  <c r="L27" i="33"/>
  <c r="I27" i="33"/>
  <c r="J27" i="33"/>
  <c r="H26" i="33"/>
  <c r="L26" i="33"/>
  <c r="I26" i="33"/>
  <c r="K26" i="33"/>
  <c r="H25" i="33"/>
  <c r="I25" i="33"/>
  <c r="L25" i="33"/>
  <c r="K25" i="33"/>
  <c r="J25" i="33"/>
  <c r="H24" i="33"/>
  <c r="K24" i="33"/>
  <c r="I24" i="33"/>
  <c r="L24" i="33"/>
  <c r="H23" i="33"/>
  <c r="L23" i="33"/>
  <c r="I23" i="33"/>
  <c r="H22" i="33"/>
  <c r="L22" i="33"/>
  <c r="I22" i="33"/>
  <c r="K22" i="33"/>
  <c r="J22" i="33"/>
  <c r="H21" i="33"/>
  <c r="L21" i="33"/>
  <c r="I21" i="33"/>
  <c r="H20" i="33"/>
  <c r="I20" i="33"/>
  <c r="L20" i="33"/>
  <c r="H19" i="33"/>
  <c r="L19" i="33"/>
  <c r="I19" i="33"/>
  <c r="J19" i="33"/>
  <c r="H18" i="33"/>
  <c r="L18" i="33"/>
  <c r="I18" i="33"/>
  <c r="K18" i="33"/>
  <c r="H17" i="33"/>
  <c r="I17" i="33"/>
  <c r="L17" i="33"/>
  <c r="K17" i="33"/>
  <c r="J17" i="33"/>
  <c r="H16" i="33"/>
  <c r="K16" i="33"/>
  <c r="I16" i="33"/>
  <c r="L16" i="33"/>
  <c r="H15" i="33"/>
  <c r="L15" i="33"/>
  <c r="I15" i="33"/>
  <c r="H14" i="33"/>
  <c r="L14" i="33"/>
  <c r="I14" i="33"/>
  <c r="K14" i="33"/>
  <c r="J14" i="33"/>
  <c r="H13" i="33"/>
  <c r="L13" i="33"/>
  <c r="I13" i="33"/>
  <c r="H12" i="33"/>
  <c r="I12" i="33"/>
  <c r="L12" i="33"/>
  <c r="H11" i="33"/>
  <c r="L11" i="33"/>
  <c r="I11" i="33"/>
  <c r="J11" i="33"/>
  <c r="H10" i="33"/>
  <c r="L10" i="33"/>
  <c r="I10" i="33"/>
  <c r="K10" i="33"/>
  <c r="H9" i="33"/>
  <c r="I9" i="33"/>
  <c r="L9" i="33"/>
  <c r="K9" i="33"/>
  <c r="J9" i="33"/>
  <c r="H8" i="33"/>
  <c r="K8" i="33"/>
  <c r="I8" i="33"/>
  <c r="L8" i="33"/>
  <c r="H7" i="33"/>
  <c r="L7" i="33"/>
  <c r="I7" i="33"/>
  <c r="H6" i="33"/>
  <c r="L6" i="33"/>
  <c r="I6" i="33"/>
  <c r="K6" i="33"/>
  <c r="J6" i="33"/>
  <c r="H5" i="33"/>
  <c r="L5" i="33"/>
  <c r="I5" i="33"/>
  <c r="P22" i="32"/>
  <c r="S22" i="32"/>
  <c r="Q22" i="32"/>
  <c r="T22" i="32"/>
  <c r="K22" i="32"/>
  <c r="L22" i="32"/>
  <c r="O22" i="32"/>
  <c r="N22" i="32"/>
  <c r="M22" i="32"/>
  <c r="P21" i="32"/>
  <c r="T21" i="32"/>
  <c r="Q21" i="32"/>
  <c r="K21" i="32"/>
  <c r="M21" i="32"/>
  <c r="L21" i="32"/>
  <c r="N21" i="32"/>
  <c r="P20" i="32"/>
  <c r="T20" i="32"/>
  <c r="Q20" i="32"/>
  <c r="S20" i="32"/>
  <c r="R20" i="32"/>
  <c r="K20" i="32"/>
  <c r="L20" i="32"/>
  <c r="O20" i="32"/>
  <c r="P19" i="32"/>
  <c r="S19" i="32"/>
  <c r="Q19" i="32"/>
  <c r="T19" i="32"/>
  <c r="R19" i="32"/>
  <c r="K19" i="32"/>
  <c r="O19" i="32"/>
  <c r="L19" i="32"/>
  <c r="M19" i="32"/>
  <c r="P18" i="32"/>
  <c r="S18" i="32"/>
  <c r="Q18" i="32"/>
  <c r="T18" i="32"/>
  <c r="K18" i="32"/>
  <c r="M18" i="32"/>
  <c r="L18" i="32"/>
  <c r="O18" i="32"/>
  <c r="N18" i="32"/>
  <c r="P17" i="32"/>
  <c r="T17" i="32"/>
  <c r="Q17" i="32"/>
  <c r="K17" i="32"/>
  <c r="M17" i="32"/>
  <c r="L17" i="32"/>
  <c r="N17" i="32"/>
  <c r="P16" i="32"/>
  <c r="T16" i="32"/>
  <c r="Q16" i="32"/>
  <c r="S16" i="32"/>
  <c r="R16" i="32"/>
  <c r="K16" i="32"/>
  <c r="L16" i="32"/>
  <c r="O16" i="32"/>
  <c r="P15" i="32"/>
  <c r="S15" i="32"/>
  <c r="Q15" i="32"/>
  <c r="T15" i="32"/>
  <c r="R15" i="32"/>
  <c r="K15" i="32"/>
  <c r="O15" i="32"/>
  <c r="L15" i="32"/>
  <c r="M15" i="32"/>
  <c r="P14" i="32"/>
  <c r="S14" i="32"/>
  <c r="Q14" i="32"/>
  <c r="T14" i="32"/>
  <c r="K14" i="32"/>
  <c r="M14" i="32"/>
  <c r="L14" i="32"/>
  <c r="O14" i="32"/>
  <c r="N14" i="32"/>
  <c r="P13" i="32"/>
  <c r="T13" i="32"/>
  <c r="Q13" i="32"/>
  <c r="K13" i="32"/>
  <c r="M13" i="32"/>
  <c r="L13" i="32"/>
  <c r="N13" i="32"/>
  <c r="P12" i="32"/>
  <c r="T12" i="32"/>
  <c r="Q12" i="32"/>
  <c r="S12" i="32"/>
  <c r="R12" i="32"/>
  <c r="K12" i="32"/>
  <c r="L12" i="32"/>
  <c r="O12" i="32"/>
  <c r="P11" i="32"/>
  <c r="S11" i="32"/>
  <c r="Q11" i="32"/>
  <c r="T11" i="32"/>
  <c r="R11" i="32"/>
  <c r="K11" i="32"/>
  <c r="O11" i="32"/>
  <c r="L11" i="32"/>
  <c r="M11" i="32"/>
  <c r="P10" i="32"/>
  <c r="S10" i="32"/>
  <c r="Q10" i="32"/>
  <c r="T10" i="32"/>
  <c r="K10" i="32"/>
  <c r="M10" i="32"/>
  <c r="L10" i="32"/>
  <c r="O10" i="32"/>
  <c r="N10" i="32"/>
  <c r="P9" i="32"/>
  <c r="T9" i="32"/>
  <c r="Q9" i="32"/>
  <c r="K9" i="32"/>
  <c r="M9" i="32"/>
  <c r="L9" i="32"/>
  <c r="N9" i="32"/>
  <c r="P8" i="32"/>
  <c r="T8" i="32"/>
  <c r="Q8" i="32"/>
  <c r="S8" i="32"/>
  <c r="R8" i="32"/>
  <c r="K8" i="32"/>
  <c r="L8" i="32"/>
  <c r="O8" i="32"/>
  <c r="P7" i="32"/>
  <c r="S7" i="32"/>
  <c r="Q7" i="32"/>
  <c r="T7" i="32"/>
  <c r="R7" i="32"/>
  <c r="K7" i="32"/>
  <c r="O7" i="32"/>
  <c r="L7" i="32"/>
  <c r="M7" i="32"/>
  <c r="P6" i="32"/>
  <c r="S6" i="32"/>
  <c r="Q6" i="32"/>
  <c r="T6" i="32"/>
  <c r="K6" i="32"/>
  <c r="M6" i="32"/>
  <c r="L6" i="32"/>
  <c r="O6" i="32"/>
  <c r="N6" i="32"/>
  <c r="P5" i="32"/>
  <c r="T5" i="32"/>
  <c r="Q5" i="32"/>
  <c r="K5" i="32"/>
  <c r="M5" i="32"/>
  <c r="L5" i="32"/>
  <c r="N5" i="32"/>
  <c r="G22" i="31"/>
  <c r="H22" i="31"/>
  <c r="K22" i="31"/>
  <c r="J22" i="31"/>
  <c r="I22" i="31"/>
  <c r="G21" i="31"/>
  <c r="H21" i="31"/>
  <c r="K21" i="31"/>
  <c r="J21" i="31"/>
  <c r="I21" i="31"/>
  <c r="G20" i="31"/>
  <c r="H20" i="31"/>
  <c r="K20" i="31"/>
  <c r="J20" i="31"/>
  <c r="I20" i="31"/>
  <c r="G19" i="31"/>
  <c r="H19" i="31"/>
  <c r="K19" i="31"/>
  <c r="J19" i="31"/>
  <c r="I19" i="31"/>
  <c r="G18" i="31"/>
  <c r="H18" i="31"/>
  <c r="K18" i="31"/>
  <c r="J18" i="31"/>
  <c r="I18" i="31"/>
  <c r="G17" i="31"/>
  <c r="H17" i="31"/>
  <c r="K17" i="31"/>
  <c r="J17" i="31"/>
  <c r="I17" i="31"/>
  <c r="G16" i="31"/>
  <c r="H16" i="31"/>
  <c r="K16" i="31"/>
  <c r="J16" i="31"/>
  <c r="I16" i="31"/>
  <c r="G15" i="31"/>
  <c r="H15" i="31"/>
  <c r="K15" i="31"/>
  <c r="J15" i="31"/>
  <c r="I15" i="31"/>
  <c r="G14" i="31"/>
  <c r="H14" i="31"/>
  <c r="K14" i="31"/>
  <c r="J14" i="31"/>
  <c r="I14" i="31"/>
  <c r="G13" i="31"/>
  <c r="H13" i="31"/>
  <c r="K13" i="31"/>
  <c r="J13" i="31"/>
  <c r="I13" i="31"/>
  <c r="G12" i="31"/>
  <c r="H12" i="31"/>
  <c r="K12" i="31"/>
  <c r="J12" i="31"/>
  <c r="I12" i="31"/>
  <c r="G11" i="31"/>
  <c r="H11" i="31"/>
  <c r="K11" i="31"/>
  <c r="J11" i="31"/>
  <c r="I11" i="31"/>
  <c r="G10" i="31"/>
  <c r="H10" i="31"/>
  <c r="K10" i="31"/>
  <c r="J10" i="31"/>
  <c r="I10" i="31"/>
  <c r="G9" i="31"/>
  <c r="H9" i="31"/>
  <c r="K9" i="31"/>
  <c r="J9" i="31"/>
  <c r="I9" i="31"/>
  <c r="G8" i="31"/>
  <c r="H8" i="31"/>
  <c r="K8" i="31"/>
  <c r="J8" i="31"/>
  <c r="I8" i="31"/>
  <c r="G7" i="31"/>
  <c r="H7" i="31"/>
  <c r="K7" i="31"/>
  <c r="J7" i="31"/>
  <c r="I7" i="31"/>
  <c r="G6" i="31"/>
  <c r="H6" i="31"/>
  <c r="K6" i="31"/>
  <c r="J6" i="31"/>
  <c r="I6" i="31"/>
  <c r="G5" i="31"/>
  <c r="H5" i="31"/>
  <c r="K5" i="31"/>
  <c r="J5" i="31"/>
  <c r="I5" i="31"/>
  <c r="B24" i="13"/>
  <c r="B23" i="13"/>
  <c r="B22" i="13"/>
  <c r="B21" i="13"/>
  <c r="B20" i="13"/>
  <c r="B19" i="13"/>
  <c r="P12" i="26"/>
  <c r="Q12" i="26"/>
  <c r="T12" i="26"/>
  <c r="S12" i="26"/>
  <c r="R12" i="26"/>
  <c r="K12" i="26"/>
  <c r="L12" i="26"/>
  <c r="O12" i="26"/>
  <c r="N12" i="26"/>
  <c r="M12" i="26"/>
  <c r="P11" i="26"/>
  <c r="Q11" i="26"/>
  <c r="T11" i="26"/>
  <c r="S11" i="26"/>
  <c r="R11" i="26"/>
  <c r="K11" i="26"/>
  <c r="L11" i="26"/>
  <c r="O11" i="26"/>
  <c r="N11" i="26"/>
  <c r="M11" i="26"/>
  <c r="P10" i="26"/>
  <c r="Q10" i="26"/>
  <c r="T10" i="26"/>
  <c r="S10" i="26"/>
  <c r="R10" i="26"/>
  <c r="K10" i="26"/>
  <c r="L10" i="26"/>
  <c r="O10" i="26"/>
  <c r="N10" i="26"/>
  <c r="M10" i="26"/>
  <c r="P9" i="26"/>
  <c r="Q9" i="26"/>
  <c r="T9" i="26"/>
  <c r="S9" i="26"/>
  <c r="R9" i="26"/>
  <c r="K9" i="26"/>
  <c r="L9" i="26"/>
  <c r="O9" i="26"/>
  <c r="N9" i="26"/>
  <c r="M9" i="26"/>
  <c r="P8" i="26"/>
  <c r="Q8" i="26"/>
  <c r="T8" i="26"/>
  <c r="S8" i="26"/>
  <c r="R8" i="26"/>
  <c r="K8" i="26"/>
  <c r="L8" i="26"/>
  <c r="O8" i="26"/>
  <c r="N8" i="26"/>
  <c r="M8" i="26"/>
  <c r="P7" i="26"/>
  <c r="Q7" i="26"/>
  <c r="T7" i="26"/>
  <c r="S7" i="26"/>
  <c r="R7" i="26"/>
  <c r="K7" i="26"/>
  <c r="L7" i="26"/>
  <c r="O7" i="26"/>
  <c r="N7" i="26"/>
  <c r="M7" i="26"/>
  <c r="P6" i="26"/>
  <c r="Q6" i="26"/>
  <c r="T6" i="26"/>
  <c r="S6" i="26"/>
  <c r="R6" i="26"/>
  <c r="K6" i="26"/>
  <c r="L6" i="26"/>
  <c r="O6" i="26"/>
  <c r="N6" i="26"/>
  <c r="M6" i="26"/>
  <c r="P5" i="26"/>
  <c r="Q5" i="26"/>
  <c r="T5" i="26"/>
  <c r="S5" i="26"/>
  <c r="R5" i="26"/>
  <c r="K5" i="26"/>
  <c r="L5" i="26"/>
  <c r="O5" i="26"/>
  <c r="N5" i="26"/>
  <c r="M5" i="26"/>
  <c r="B16" i="13"/>
  <c r="B15" i="13"/>
  <c r="B14" i="13"/>
  <c r="B13" i="13"/>
  <c r="B12" i="13"/>
  <c r="Q34" i="22"/>
  <c r="U34" i="22"/>
  <c r="R34" i="22"/>
  <c r="S34" i="22"/>
  <c r="L34" i="22"/>
  <c r="M34" i="22"/>
  <c r="O34" i="22"/>
  <c r="P34" i="22"/>
  <c r="N34" i="22"/>
  <c r="Q33" i="22"/>
  <c r="R33" i="22"/>
  <c r="T33" i="22"/>
  <c r="U33" i="22"/>
  <c r="S33" i="22"/>
  <c r="L33" i="22"/>
  <c r="P33" i="22"/>
  <c r="M33" i="22"/>
  <c r="Q32" i="22"/>
  <c r="S32" i="22"/>
  <c r="R32" i="22"/>
  <c r="T32" i="22"/>
  <c r="L32" i="22"/>
  <c r="O32" i="22"/>
  <c r="M32" i="22"/>
  <c r="Q31" i="22"/>
  <c r="U31" i="22"/>
  <c r="R31" i="22"/>
  <c r="T31" i="22"/>
  <c r="L31" i="22"/>
  <c r="P31" i="22"/>
  <c r="M31" i="22"/>
  <c r="O31" i="22"/>
  <c r="N31" i="22"/>
  <c r="Q30" i="22"/>
  <c r="U30" i="22"/>
  <c r="R30" i="22"/>
  <c r="S30" i="22"/>
  <c r="L30" i="22"/>
  <c r="M30" i="22"/>
  <c r="O30" i="22"/>
  <c r="P30" i="22"/>
  <c r="N30" i="22"/>
  <c r="Q29" i="22"/>
  <c r="R29" i="22"/>
  <c r="T29" i="22"/>
  <c r="U29" i="22"/>
  <c r="S29" i="22"/>
  <c r="L29" i="22"/>
  <c r="P29" i="22"/>
  <c r="M29" i="22"/>
  <c r="Q28" i="22"/>
  <c r="S28" i="22"/>
  <c r="R28" i="22"/>
  <c r="T28" i="22"/>
  <c r="L28" i="22"/>
  <c r="O28" i="22"/>
  <c r="M28" i="22"/>
  <c r="Q27" i="22"/>
  <c r="U27" i="22"/>
  <c r="R27" i="22"/>
  <c r="T27" i="22"/>
  <c r="L27" i="22"/>
  <c r="P27" i="22"/>
  <c r="M27" i="22"/>
  <c r="O27" i="22"/>
  <c r="N27" i="22"/>
  <c r="Q26" i="22"/>
  <c r="U26" i="22"/>
  <c r="R26" i="22"/>
  <c r="S26" i="22"/>
  <c r="L26" i="22"/>
  <c r="M26" i="22"/>
  <c r="O26" i="22"/>
  <c r="P26" i="22"/>
  <c r="N26" i="22"/>
  <c r="Q25" i="22"/>
  <c r="T25" i="22"/>
  <c r="R25" i="22"/>
  <c r="U25" i="22"/>
  <c r="S25" i="22"/>
  <c r="L25" i="22"/>
  <c r="P25" i="22"/>
  <c r="M25" i="22"/>
  <c r="Q24" i="22"/>
  <c r="S24" i="22"/>
  <c r="R24" i="22"/>
  <c r="T24" i="22"/>
  <c r="L24" i="22"/>
  <c r="O24" i="22"/>
  <c r="M24" i="22"/>
  <c r="Q23" i="22"/>
  <c r="U23" i="22"/>
  <c r="R23" i="22"/>
  <c r="T23" i="22"/>
  <c r="L23" i="22"/>
  <c r="P23" i="22"/>
  <c r="M23" i="22"/>
  <c r="O23" i="22"/>
  <c r="N23" i="22"/>
  <c r="Q22" i="22"/>
  <c r="U22" i="22"/>
  <c r="R22" i="22"/>
  <c r="S22" i="22"/>
  <c r="L22" i="22"/>
  <c r="M22" i="22"/>
  <c r="O22" i="22"/>
  <c r="P22" i="22"/>
  <c r="N22" i="22"/>
  <c r="Q21" i="22"/>
  <c r="T21" i="22"/>
  <c r="R21" i="22"/>
  <c r="U21" i="22"/>
  <c r="S21" i="22"/>
  <c r="L21" i="22"/>
  <c r="P21" i="22"/>
  <c r="M21" i="22"/>
  <c r="Q20" i="22"/>
  <c r="S20" i="22"/>
  <c r="R20" i="22"/>
  <c r="T20" i="22"/>
  <c r="L20" i="22"/>
  <c r="O20" i="22"/>
  <c r="M20" i="22"/>
  <c r="Q19" i="22"/>
  <c r="U19" i="22"/>
  <c r="R19" i="22"/>
  <c r="T19" i="22"/>
  <c r="L19" i="22"/>
  <c r="P19" i="22"/>
  <c r="M19" i="22"/>
  <c r="O19" i="22"/>
  <c r="N19" i="22"/>
  <c r="Q18" i="22"/>
  <c r="U18" i="22"/>
  <c r="R18" i="22"/>
  <c r="S18" i="22"/>
  <c r="L18" i="22"/>
  <c r="M18" i="22"/>
  <c r="O18" i="22"/>
  <c r="P18" i="22"/>
  <c r="N18" i="22"/>
  <c r="Q17" i="22"/>
  <c r="T17" i="22"/>
  <c r="R17" i="22"/>
  <c r="U17" i="22"/>
  <c r="S17" i="22"/>
  <c r="L17" i="22"/>
  <c r="P17" i="22"/>
  <c r="M17" i="22"/>
  <c r="Q16" i="22"/>
  <c r="S16" i="22"/>
  <c r="R16" i="22"/>
  <c r="T16" i="22"/>
  <c r="L16" i="22"/>
  <c r="O16" i="22"/>
  <c r="M16" i="22"/>
  <c r="Q15" i="22"/>
  <c r="U15" i="22"/>
  <c r="R15" i="22"/>
  <c r="T15" i="22"/>
  <c r="L15" i="22"/>
  <c r="P15" i="22"/>
  <c r="M15" i="22"/>
  <c r="O15" i="22"/>
  <c r="N15" i="22"/>
  <c r="Q14" i="22"/>
  <c r="U14" i="22"/>
  <c r="R14" i="22"/>
  <c r="S14" i="22"/>
  <c r="L14" i="22"/>
  <c r="M14" i="22"/>
  <c r="O14" i="22"/>
  <c r="P14" i="22"/>
  <c r="N14" i="22"/>
  <c r="Q13" i="22"/>
  <c r="R13" i="22"/>
  <c r="T13" i="22"/>
  <c r="U13" i="22"/>
  <c r="S13" i="22"/>
  <c r="L13" i="22"/>
  <c r="P13" i="22"/>
  <c r="M13" i="22"/>
  <c r="Q12" i="22"/>
  <c r="S12" i="22"/>
  <c r="R12" i="22"/>
  <c r="T12" i="22"/>
  <c r="L12" i="22"/>
  <c r="O12" i="22"/>
  <c r="M12" i="22"/>
  <c r="Q11" i="22"/>
  <c r="U11" i="22"/>
  <c r="R11" i="22"/>
  <c r="T11" i="22"/>
  <c r="L11" i="22"/>
  <c r="P11" i="22"/>
  <c r="M11" i="22"/>
  <c r="O11" i="22"/>
  <c r="N11" i="22"/>
  <c r="Q10" i="22"/>
  <c r="U10" i="22"/>
  <c r="R10" i="22"/>
  <c r="S10" i="22"/>
  <c r="L10" i="22"/>
  <c r="M10" i="22"/>
  <c r="O10" i="22"/>
  <c r="P10" i="22"/>
  <c r="N10" i="22"/>
  <c r="Q9" i="22"/>
  <c r="T9" i="22"/>
  <c r="R9" i="22"/>
  <c r="U9" i="22"/>
  <c r="S9" i="22"/>
  <c r="L9" i="22"/>
  <c r="P9" i="22"/>
  <c r="M9" i="22"/>
  <c r="Q8" i="22"/>
  <c r="S8" i="22"/>
  <c r="R8" i="22"/>
  <c r="T8" i="22"/>
  <c r="L8" i="22"/>
  <c r="P8" i="22"/>
  <c r="M8" i="22"/>
  <c r="Q7" i="22"/>
  <c r="U7" i="22"/>
  <c r="R7" i="22"/>
  <c r="T7" i="22"/>
  <c r="L7" i="22"/>
  <c r="P7" i="22"/>
  <c r="M7" i="22"/>
  <c r="O7" i="22"/>
  <c r="N7" i="22"/>
  <c r="Q6" i="22"/>
  <c r="U6" i="22"/>
  <c r="R6" i="22"/>
  <c r="S6" i="22"/>
  <c r="L6" i="22"/>
  <c r="M6" i="22"/>
  <c r="O6" i="22"/>
  <c r="P6" i="22"/>
  <c r="N6" i="22"/>
  <c r="Q5" i="22"/>
  <c r="T5" i="22"/>
  <c r="R5" i="22"/>
  <c r="U5" i="22"/>
  <c r="S5" i="22"/>
  <c r="L5" i="22"/>
  <c r="P5" i="22"/>
  <c r="M5" i="22"/>
  <c r="H34" i="21"/>
  <c r="I34" i="21"/>
  <c r="L34" i="21"/>
  <c r="K34" i="21"/>
  <c r="J34" i="21"/>
  <c r="H33" i="21"/>
  <c r="I33" i="21"/>
  <c r="L33" i="21"/>
  <c r="K33" i="21"/>
  <c r="J33" i="21"/>
  <c r="H32" i="21"/>
  <c r="I32" i="21"/>
  <c r="L32" i="21"/>
  <c r="K32" i="21"/>
  <c r="J32" i="21"/>
  <c r="H31" i="21"/>
  <c r="I31" i="21"/>
  <c r="L31" i="21"/>
  <c r="K31" i="21"/>
  <c r="J31" i="21"/>
  <c r="H30" i="21"/>
  <c r="I30" i="21"/>
  <c r="L30" i="21"/>
  <c r="K30" i="21"/>
  <c r="J30" i="21"/>
  <c r="H29" i="21"/>
  <c r="I29" i="21"/>
  <c r="L29" i="21"/>
  <c r="K29" i="21"/>
  <c r="J29" i="21"/>
  <c r="H28" i="21"/>
  <c r="I28" i="21"/>
  <c r="L28" i="21"/>
  <c r="K28" i="21"/>
  <c r="J28" i="21"/>
  <c r="H27" i="21"/>
  <c r="I27" i="21"/>
  <c r="L27" i="21"/>
  <c r="K27" i="21"/>
  <c r="J27" i="21"/>
  <c r="H26" i="21"/>
  <c r="I26" i="21"/>
  <c r="L26" i="21"/>
  <c r="K26" i="21"/>
  <c r="J26" i="21"/>
  <c r="H25" i="21"/>
  <c r="I25" i="21"/>
  <c r="L25" i="21"/>
  <c r="K25" i="21"/>
  <c r="J25" i="21"/>
  <c r="H24" i="21"/>
  <c r="I24" i="21"/>
  <c r="L24" i="21"/>
  <c r="K24" i="21"/>
  <c r="J24" i="21"/>
  <c r="H23" i="21"/>
  <c r="I23" i="21"/>
  <c r="L23" i="21"/>
  <c r="K23" i="21"/>
  <c r="J23" i="21"/>
  <c r="H22" i="21"/>
  <c r="I22" i="21"/>
  <c r="L22" i="21"/>
  <c r="K22" i="21"/>
  <c r="J22" i="21"/>
  <c r="H21" i="21"/>
  <c r="I21" i="21"/>
  <c r="L21" i="21"/>
  <c r="K21" i="21"/>
  <c r="J21" i="21"/>
  <c r="H20" i="21"/>
  <c r="I20" i="21"/>
  <c r="L20" i="21"/>
  <c r="K20" i="21"/>
  <c r="J20" i="21"/>
  <c r="H19" i="21"/>
  <c r="I19" i="21"/>
  <c r="L19" i="21"/>
  <c r="K19" i="21"/>
  <c r="J19" i="21"/>
  <c r="H18" i="21"/>
  <c r="I18" i="21"/>
  <c r="L18" i="21"/>
  <c r="K18" i="21"/>
  <c r="J18" i="21"/>
  <c r="H17" i="21"/>
  <c r="I17" i="21"/>
  <c r="L17" i="21"/>
  <c r="K17" i="21"/>
  <c r="J17" i="21"/>
  <c r="H16" i="21"/>
  <c r="I16" i="21"/>
  <c r="L16" i="21"/>
  <c r="K16" i="21"/>
  <c r="J16" i="21"/>
  <c r="H15" i="21"/>
  <c r="I15" i="21"/>
  <c r="L15" i="21"/>
  <c r="K15" i="21"/>
  <c r="J15" i="21"/>
  <c r="H14" i="21"/>
  <c r="I14" i="21"/>
  <c r="L14" i="21"/>
  <c r="K14" i="21"/>
  <c r="J14" i="21"/>
  <c r="H13" i="21"/>
  <c r="I13" i="21"/>
  <c r="L13" i="21"/>
  <c r="K13" i="21"/>
  <c r="J13" i="21"/>
  <c r="H12" i="21"/>
  <c r="I12" i="21"/>
  <c r="L12" i="21"/>
  <c r="K12" i="21"/>
  <c r="J12" i="21"/>
  <c r="H11" i="21"/>
  <c r="I11" i="21"/>
  <c r="L11" i="21"/>
  <c r="K11" i="21"/>
  <c r="J11" i="21"/>
  <c r="H10" i="21"/>
  <c r="I10" i="21"/>
  <c r="L10" i="21"/>
  <c r="K10" i="21"/>
  <c r="J10" i="21"/>
  <c r="H9" i="21"/>
  <c r="I9" i="21"/>
  <c r="L9" i="21"/>
  <c r="K9" i="21"/>
  <c r="J9" i="21"/>
  <c r="H8" i="21"/>
  <c r="I8" i="21"/>
  <c r="L8" i="21"/>
  <c r="K8" i="21"/>
  <c r="J8" i="21"/>
  <c r="H7" i="21"/>
  <c r="I7" i="21"/>
  <c r="L7" i="21"/>
  <c r="K7" i="21"/>
  <c r="J7" i="21"/>
  <c r="H6" i="21"/>
  <c r="I6" i="21"/>
  <c r="L6" i="21"/>
  <c r="K6" i="21"/>
  <c r="J6" i="21"/>
  <c r="H5" i="21"/>
  <c r="I5" i="21"/>
  <c r="L5" i="21"/>
  <c r="K5" i="21"/>
  <c r="J5" i="21"/>
  <c r="P15" i="20"/>
  <c r="R15" i="20"/>
  <c r="Q15" i="20"/>
  <c r="S15" i="20"/>
  <c r="T15" i="20"/>
  <c r="K15" i="20"/>
  <c r="N15" i="20"/>
  <c r="L15" i="20"/>
  <c r="O15" i="20"/>
  <c r="P14" i="20"/>
  <c r="R14" i="20"/>
  <c r="Q14" i="20"/>
  <c r="K14" i="20"/>
  <c r="O14" i="20"/>
  <c r="L14" i="20"/>
  <c r="P13" i="20"/>
  <c r="Q13" i="20"/>
  <c r="T13" i="20"/>
  <c r="S13" i="20"/>
  <c r="K13" i="20"/>
  <c r="O13" i="20"/>
  <c r="L13" i="20"/>
  <c r="M13" i="20"/>
  <c r="P12" i="20"/>
  <c r="T12" i="20"/>
  <c r="Q12" i="20"/>
  <c r="R12" i="20"/>
  <c r="K12" i="20"/>
  <c r="L12" i="20"/>
  <c r="O12" i="20"/>
  <c r="N12" i="20"/>
  <c r="M12" i="20"/>
  <c r="P11" i="20"/>
  <c r="R11" i="20"/>
  <c r="Q11" i="20"/>
  <c r="S11" i="20"/>
  <c r="T11" i="20"/>
  <c r="K11" i="20"/>
  <c r="N11" i="20"/>
  <c r="L11" i="20"/>
  <c r="M11" i="20"/>
  <c r="O11" i="20"/>
  <c r="P10" i="20"/>
  <c r="R10" i="20"/>
  <c r="Q10" i="20"/>
  <c r="K10" i="20"/>
  <c r="O10" i="20"/>
  <c r="L10" i="20"/>
  <c r="P9" i="20"/>
  <c r="Q9" i="20"/>
  <c r="R9" i="20"/>
  <c r="T9" i="20"/>
  <c r="S9" i="20"/>
  <c r="K9" i="20"/>
  <c r="O9" i="20"/>
  <c r="L9" i="20"/>
  <c r="M9" i="20"/>
  <c r="P8" i="20"/>
  <c r="T8" i="20"/>
  <c r="Q8" i="20"/>
  <c r="R8" i="20"/>
  <c r="K8" i="20"/>
  <c r="L8" i="20"/>
  <c r="O8" i="20"/>
  <c r="N8" i="20"/>
  <c r="M8" i="20"/>
  <c r="P7" i="20"/>
  <c r="R7" i="20"/>
  <c r="Q7" i="20"/>
  <c r="S7" i="20"/>
  <c r="T7" i="20"/>
  <c r="K7" i="20"/>
  <c r="N7" i="20"/>
  <c r="L7" i="20"/>
  <c r="O7" i="20"/>
  <c r="P6" i="20"/>
  <c r="R6" i="20"/>
  <c r="Q6" i="20"/>
  <c r="K6" i="20"/>
  <c r="O6" i="20"/>
  <c r="L6" i="20"/>
  <c r="P5" i="20"/>
  <c r="Q5" i="20"/>
  <c r="R5" i="20"/>
  <c r="T5" i="20"/>
  <c r="S5" i="20"/>
  <c r="K5" i="20"/>
  <c r="O5" i="20"/>
  <c r="L5" i="20"/>
  <c r="G15" i="19"/>
  <c r="H15" i="19"/>
  <c r="K15" i="19"/>
  <c r="J15" i="19"/>
  <c r="I15" i="19"/>
  <c r="G14" i="19"/>
  <c r="H14" i="19"/>
  <c r="K14" i="19"/>
  <c r="J14" i="19"/>
  <c r="I14" i="19"/>
  <c r="G13" i="19"/>
  <c r="H13" i="19"/>
  <c r="K13" i="19"/>
  <c r="J13" i="19"/>
  <c r="I13" i="19"/>
  <c r="G12" i="19"/>
  <c r="H12" i="19"/>
  <c r="K12" i="19"/>
  <c r="J12" i="19"/>
  <c r="I12" i="19"/>
  <c r="G11" i="19"/>
  <c r="H11" i="19"/>
  <c r="K11" i="19"/>
  <c r="J11" i="19"/>
  <c r="I11" i="19"/>
  <c r="G10" i="19"/>
  <c r="H10" i="19"/>
  <c r="K10" i="19"/>
  <c r="J10" i="19"/>
  <c r="I10" i="19"/>
  <c r="G9" i="19"/>
  <c r="H9" i="19"/>
  <c r="K9" i="19"/>
  <c r="J9" i="19"/>
  <c r="I9" i="19"/>
  <c r="G8" i="19"/>
  <c r="H8" i="19"/>
  <c r="K8" i="19"/>
  <c r="J8" i="19"/>
  <c r="I8" i="19"/>
  <c r="G7" i="19"/>
  <c r="H7" i="19"/>
  <c r="K7" i="19"/>
  <c r="J7" i="19"/>
  <c r="I7" i="19"/>
  <c r="G6" i="19"/>
  <c r="H6" i="19"/>
  <c r="K6" i="19"/>
  <c r="J6" i="19"/>
  <c r="I6" i="19"/>
  <c r="G5" i="19"/>
  <c r="H5" i="19"/>
  <c r="K5" i="19"/>
  <c r="J5" i="19"/>
  <c r="I5" i="19"/>
  <c r="I5" i="15"/>
  <c r="B6" i="13"/>
  <c r="Q23" i="16"/>
  <c r="R23" i="16"/>
  <c r="T23" i="16"/>
  <c r="U23" i="16"/>
  <c r="S23" i="16"/>
  <c r="L23" i="16"/>
  <c r="O23" i="16"/>
  <c r="M23" i="16"/>
  <c r="P23" i="16"/>
  <c r="N23" i="16"/>
  <c r="Q22" i="16"/>
  <c r="U22" i="16"/>
  <c r="R22" i="16"/>
  <c r="L22" i="16"/>
  <c r="N22" i="16"/>
  <c r="M22" i="16"/>
  <c r="O22" i="16"/>
  <c r="Q21" i="16"/>
  <c r="T21" i="16"/>
  <c r="R21" i="16"/>
  <c r="L21" i="16"/>
  <c r="P21" i="16"/>
  <c r="M21" i="16"/>
  <c r="O21" i="16"/>
  <c r="Q20" i="16"/>
  <c r="U20" i="16"/>
  <c r="R20" i="16"/>
  <c r="T20" i="16"/>
  <c r="S20" i="16"/>
  <c r="L20" i="16"/>
  <c r="P20" i="16"/>
  <c r="M20" i="16"/>
  <c r="N20" i="16"/>
  <c r="Q19" i="16"/>
  <c r="R19" i="16"/>
  <c r="T19" i="16"/>
  <c r="U19" i="16"/>
  <c r="S19" i="16"/>
  <c r="L19" i="16"/>
  <c r="O19" i="16"/>
  <c r="M19" i="16"/>
  <c r="P19" i="16"/>
  <c r="N19" i="16"/>
  <c r="Q18" i="16"/>
  <c r="U18" i="16"/>
  <c r="R18" i="16"/>
  <c r="L18" i="16"/>
  <c r="N18" i="16"/>
  <c r="M18" i="16"/>
  <c r="O18" i="16"/>
  <c r="Q17" i="16"/>
  <c r="U17" i="16"/>
  <c r="R17" i="16"/>
  <c r="L17" i="16"/>
  <c r="P17" i="16"/>
  <c r="M17" i="16"/>
  <c r="O17" i="16"/>
  <c r="Q16" i="16"/>
  <c r="U16" i="16"/>
  <c r="R16" i="16"/>
  <c r="T16" i="16"/>
  <c r="S16" i="16"/>
  <c r="L16" i="16"/>
  <c r="P16" i="16"/>
  <c r="M16" i="16"/>
  <c r="N16" i="16"/>
  <c r="Q15" i="16"/>
  <c r="R15" i="16"/>
  <c r="T15" i="16"/>
  <c r="U15" i="16"/>
  <c r="S15" i="16"/>
  <c r="L15" i="16"/>
  <c r="O15" i="16"/>
  <c r="M15" i="16"/>
  <c r="P15" i="16"/>
  <c r="N15" i="16"/>
  <c r="Q14" i="16"/>
  <c r="U14" i="16"/>
  <c r="R14" i="16"/>
  <c r="L14" i="16"/>
  <c r="N14" i="16"/>
  <c r="M14" i="16"/>
  <c r="O14" i="16"/>
  <c r="Q13" i="16"/>
  <c r="U13" i="16"/>
  <c r="R13" i="16"/>
  <c r="L13" i="16"/>
  <c r="P13" i="16"/>
  <c r="M13" i="16"/>
  <c r="O13" i="16"/>
  <c r="Q12" i="16"/>
  <c r="U12" i="16"/>
  <c r="R12" i="16"/>
  <c r="T12" i="16"/>
  <c r="S12" i="16"/>
  <c r="L12" i="16"/>
  <c r="P12" i="16"/>
  <c r="M12" i="16"/>
  <c r="N12" i="16"/>
  <c r="Q11" i="16"/>
  <c r="R11" i="16"/>
  <c r="T11" i="16"/>
  <c r="U11" i="16"/>
  <c r="S11" i="16"/>
  <c r="L11" i="16"/>
  <c r="O11" i="16"/>
  <c r="M11" i="16"/>
  <c r="P11" i="16"/>
  <c r="N11" i="16"/>
  <c r="Q10" i="16"/>
  <c r="U10" i="16"/>
  <c r="R10" i="16"/>
  <c r="L10" i="16"/>
  <c r="N10" i="16"/>
  <c r="M10" i="16"/>
  <c r="O10" i="16"/>
  <c r="Q9" i="16"/>
  <c r="U9" i="16"/>
  <c r="R9" i="16"/>
  <c r="T9" i="16"/>
  <c r="L9" i="16"/>
  <c r="P9" i="16"/>
  <c r="M9" i="16"/>
  <c r="O9" i="16"/>
  <c r="Q8" i="16"/>
  <c r="U8" i="16"/>
  <c r="R8" i="16"/>
  <c r="T8" i="16"/>
  <c r="S8" i="16"/>
  <c r="L8" i="16"/>
  <c r="P8" i="16"/>
  <c r="M8" i="16"/>
  <c r="N8" i="16"/>
  <c r="Q7" i="16"/>
  <c r="R7" i="16"/>
  <c r="T7" i="16"/>
  <c r="U7" i="16"/>
  <c r="S7" i="16"/>
  <c r="L7" i="16"/>
  <c r="O7" i="16"/>
  <c r="M7" i="16"/>
  <c r="P7" i="16"/>
  <c r="N7" i="16"/>
  <c r="Q6" i="16"/>
  <c r="U6" i="16"/>
  <c r="R6" i="16"/>
  <c r="L6" i="16"/>
  <c r="N6" i="16"/>
  <c r="M6" i="16"/>
  <c r="O6" i="16"/>
  <c r="Q5" i="16"/>
  <c r="T5" i="16"/>
  <c r="R5" i="16"/>
  <c r="L5" i="16"/>
  <c r="P5" i="16"/>
  <c r="M5" i="16"/>
  <c r="O5" i="16"/>
  <c r="B5" i="13"/>
  <c r="I6" i="15"/>
  <c r="I7" i="15"/>
  <c r="I8" i="15"/>
  <c r="I9" i="15"/>
  <c r="I10" i="15"/>
  <c r="I11" i="15"/>
  <c r="I12" i="15"/>
  <c r="I13" i="15"/>
  <c r="I14" i="15"/>
  <c r="I15" i="15"/>
  <c r="I16" i="15"/>
  <c r="I17" i="15"/>
  <c r="I18" i="15"/>
  <c r="I19" i="15"/>
  <c r="I20" i="15"/>
  <c r="I21" i="15"/>
  <c r="I22" i="15"/>
  <c r="I23" i="15"/>
  <c r="R11" i="14"/>
  <c r="R6" i="14"/>
  <c r="R7" i="14"/>
  <c r="R8" i="14"/>
  <c r="R9" i="14"/>
  <c r="R10" i="14"/>
  <c r="R5" i="14"/>
  <c r="L11" i="14"/>
  <c r="L10" i="14"/>
  <c r="L9" i="14"/>
  <c r="L8" i="14"/>
  <c r="L7" i="14"/>
  <c r="L6" i="14"/>
  <c r="L5" i="14"/>
  <c r="H8" i="12"/>
  <c r="H9" i="12"/>
  <c r="H10" i="12"/>
  <c r="H11" i="12"/>
  <c r="H6" i="12"/>
  <c r="H7" i="12"/>
  <c r="H5" i="12"/>
  <c r="H23" i="15"/>
  <c r="L23" i="15"/>
  <c r="K23" i="15"/>
  <c r="J23" i="15"/>
  <c r="H22" i="15"/>
  <c r="L22" i="15"/>
  <c r="K22" i="15"/>
  <c r="J22" i="15"/>
  <c r="H21" i="15"/>
  <c r="L21" i="15"/>
  <c r="K21" i="15"/>
  <c r="J21" i="15"/>
  <c r="H20" i="15"/>
  <c r="L20" i="15"/>
  <c r="K20" i="15"/>
  <c r="J20" i="15"/>
  <c r="H19" i="15"/>
  <c r="L19" i="15"/>
  <c r="K19" i="15"/>
  <c r="J19" i="15"/>
  <c r="H18" i="15"/>
  <c r="L18" i="15"/>
  <c r="K18" i="15"/>
  <c r="J18" i="15"/>
  <c r="H17" i="15"/>
  <c r="L17" i="15"/>
  <c r="K17" i="15"/>
  <c r="J17" i="15"/>
  <c r="H16" i="15"/>
  <c r="L16" i="15"/>
  <c r="K16" i="15"/>
  <c r="J16" i="15"/>
  <c r="H15" i="15"/>
  <c r="L15" i="15"/>
  <c r="K15" i="15"/>
  <c r="J15" i="15"/>
  <c r="H14" i="15"/>
  <c r="L14" i="15"/>
  <c r="K14" i="15"/>
  <c r="J14" i="15"/>
  <c r="H13" i="15"/>
  <c r="L13" i="15"/>
  <c r="K13" i="15"/>
  <c r="J13" i="15"/>
  <c r="H12" i="15"/>
  <c r="L12" i="15"/>
  <c r="K12" i="15"/>
  <c r="J12" i="15"/>
  <c r="H11" i="15"/>
  <c r="L11" i="15"/>
  <c r="K11" i="15"/>
  <c r="J11" i="15"/>
  <c r="H10" i="15"/>
  <c r="L10" i="15"/>
  <c r="K10" i="15"/>
  <c r="J10" i="15"/>
  <c r="H9" i="15"/>
  <c r="L9" i="15"/>
  <c r="K9" i="15"/>
  <c r="J9" i="15"/>
  <c r="H8" i="15"/>
  <c r="L8" i="15"/>
  <c r="K8" i="15"/>
  <c r="J8" i="15"/>
  <c r="H7" i="15"/>
  <c r="L7" i="15"/>
  <c r="K7" i="15"/>
  <c r="J7" i="15"/>
  <c r="H6" i="15"/>
  <c r="L6" i="15"/>
  <c r="K6" i="15"/>
  <c r="J6" i="15"/>
  <c r="H5" i="15"/>
  <c r="L5" i="15"/>
  <c r="K5" i="15"/>
  <c r="J5" i="15"/>
  <c r="B4" i="13"/>
  <c r="P11" i="14"/>
  <c r="Q11" i="14"/>
  <c r="U11" i="14"/>
  <c r="T11" i="14"/>
  <c r="S11" i="14"/>
  <c r="K11" i="14"/>
  <c r="O11" i="14"/>
  <c r="N11" i="14"/>
  <c r="M11" i="14"/>
  <c r="P10" i="14"/>
  <c r="Q10" i="14"/>
  <c r="U10" i="14"/>
  <c r="T10" i="14"/>
  <c r="S10" i="14"/>
  <c r="K10" i="14"/>
  <c r="O10" i="14"/>
  <c r="N10" i="14"/>
  <c r="M10" i="14"/>
  <c r="P9" i="14"/>
  <c r="Q9" i="14"/>
  <c r="U9" i="14"/>
  <c r="T9" i="14"/>
  <c r="S9" i="14"/>
  <c r="K9" i="14"/>
  <c r="O9" i="14"/>
  <c r="N9" i="14"/>
  <c r="M9" i="14"/>
  <c r="P8" i="14"/>
  <c r="Q8" i="14"/>
  <c r="U8" i="14"/>
  <c r="T8" i="14"/>
  <c r="S8" i="14"/>
  <c r="K8" i="14"/>
  <c r="O8" i="14"/>
  <c r="N8" i="14"/>
  <c r="M8" i="14"/>
  <c r="P7" i="14"/>
  <c r="Q7" i="14"/>
  <c r="U7" i="14"/>
  <c r="T7" i="14"/>
  <c r="S7" i="14"/>
  <c r="K7" i="14"/>
  <c r="O7" i="14"/>
  <c r="N7" i="14"/>
  <c r="M7" i="14"/>
  <c r="P6" i="14"/>
  <c r="Q6" i="14"/>
  <c r="U6" i="14"/>
  <c r="T6" i="14"/>
  <c r="S6" i="14"/>
  <c r="K6" i="14"/>
  <c r="O6" i="14"/>
  <c r="N6" i="14"/>
  <c r="M6" i="14"/>
  <c r="P5" i="14"/>
  <c r="Q5" i="14"/>
  <c r="U5" i="14"/>
  <c r="T5" i="14"/>
  <c r="S5" i="14"/>
  <c r="K5" i="14"/>
  <c r="O5" i="14"/>
  <c r="N5" i="14"/>
  <c r="M5" i="14"/>
  <c r="B3" i="13"/>
  <c r="G11" i="12"/>
  <c r="K11" i="12"/>
  <c r="J11" i="12"/>
  <c r="I11" i="12"/>
  <c r="G10" i="12"/>
  <c r="K10" i="12"/>
  <c r="J10" i="12"/>
  <c r="I10" i="12"/>
  <c r="G9" i="12"/>
  <c r="K9" i="12"/>
  <c r="J9" i="12"/>
  <c r="I9" i="12"/>
  <c r="G8" i="12"/>
  <c r="K8" i="12"/>
  <c r="J8" i="12"/>
  <c r="I8" i="12"/>
  <c r="G7" i="12"/>
  <c r="K7" i="12"/>
  <c r="J7" i="12"/>
  <c r="I7" i="12"/>
  <c r="G6" i="12"/>
  <c r="K6" i="12"/>
  <c r="J6" i="12"/>
  <c r="I6" i="12"/>
  <c r="G5" i="12"/>
  <c r="K5" i="12"/>
  <c r="J5" i="12"/>
  <c r="I5" i="12"/>
  <c r="T12" i="34"/>
  <c r="S5" i="34"/>
  <c r="U8" i="34"/>
  <c r="S9" i="34"/>
  <c r="U12" i="34"/>
  <c r="S13" i="34"/>
  <c r="S17" i="34"/>
  <c r="S21" i="34"/>
  <c r="U24" i="34"/>
  <c r="S25" i="34"/>
  <c r="U28" i="34"/>
  <c r="S29" i="34"/>
  <c r="S33" i="34"/>
  <c r="S37" i="34"/>
  <c r="U40" i="34"/>
  <c r="S41" i="34"/>
  <c r="U44" i="34"/>
  <c r="S45" i="34"/>
  <c r="U48" i="34"/>
  <c r="S49" i="34"/>
  <c r="N32" i="34"/>
  <c r="N48" i="34"/>
  <c r="N28" i="34"/>
  <c r="S6" i="34"/>
  <c r="O8" i="34"/>
  <c r="S10" i="34"/>
  <c r="O12" i="34"/>
  <c r="S14" i="34"/>
  <c r="O16" i="34"/>
  <c r="S18" i="34"/>
  <c r="O20" i="34"/>
  <c r="S22" i="34"/>
  <c r="O24" i="34"/>
  <c r="S26" i="34"/>
  <c r="O28" i="34"/>
  <c r="S30" i="34"/>
  <c r="O32" i="34"/>
  <c r="S34" i="34"/>
  <c r="O36" i="34"/>
  <c r="S38" i="34"/>
  <c r="O40" i="34"/>
  <c r="S42" i="34"/>
  <c r="O44" i="34"/>
  <c r="S46" i="34"/>
  <c r="O48" i="34"/>
  <c r="S50" i="34"/>
  <c r="N8" i="34"/>
  <c r="N12" i="34"/>
  <c r="N20" i="34"/>
  <c r="N24" i="34"/>
  <c r="N5" i="34"/>
  <c r="N9" i="34"/>
  <c r="N13" i="34"/>
  <c r="P16" i="34"/>
  <c r="N17" i="34"/>
  <c r="N21" i="34"/>
  <c r="N25" i="34"/>
  <c r="N29" i="34"/>
  <c r="N33" i="34"/>
  <c r="N37" i="34"/>
  <c r="T38" i="34"/>
  <c r="N41" i="34"/>
  <c r="T42" i="34"/>
  <c r="N45" i="34"/>
  <c r="N49" i="34"/>
  <c r="O5" i="34"/>
  <c r="S7" i="34"/>
  <c r="O9" i="34"/>
  <c r="S11" i="34"/>
  <c r="O13" i="34"/>
  <c r="S15" i="34"/>
  <c r="O17" i="34"/>
  <c r="S19" i="34"/>
  <c r="O21" i="34"/>
  <c r="S23" i="34"/>
  <c r="O25" i="34"/>
  <c r="S27" i="34"/>
  <c r="O29" i="34"/>
  <c r="S31" i="34"/>
  <c r="O33" i="34"/>
  <c r="S35" i="34"/>
  <c r="O37" i="34"/>
  <c r="S39" i="34"/>
  <c r="O41" i="34"/>
  <c r="S43" i="34"/>
  <c r="O45" i="34"/>
  <c r="S47" i="34"/>
  <c r="O49" i="34"/>
  <c r="S51" i="34"/>
  <c r="N30" i="34"/>
  <c r="T7" i="34"/>
  <c r="T11" i="34"/>
  <c r="T15" i="34"/>
  <c r="T19" i="34"/>
  <c r="T23" i="34"/>
  <c r="T27" i="34"/>
  <c r="T31" i="34"/>
  <c r="N38" i="34"/>
  <c r="J8" i="33"/>
  <c r="K11" i="33"/>
  <c r="J16" i="33"/>
  <c r="K19" i="33"/>
  <c r="J24" i="33"/>
  <c r="K27" i="33"/>
  <c r="L30" i="33"/>
  <c r="J32" i="33"/>
  <c r="K35" i="33"/>
  <c r="L38" i="33"/>
  <c r="J40" i="33"/>
  <c r="K43" i="33"/>
  <c r="L46" i="33"/>
  <c r="J48" i="33"/>
  <c r="K51" i="33"/>
  <c r="J5" i="33"/>
  <c r="J13" i="33"/>
  <c r="J21" i="33"/>
  <c r="J29" i="33"/>
  <c r="J37" i="33"/>
  <c r="J45" i="33"/>
  <c r="K48" i="33"/>
  <c r="K5" i="33"/>
  <c r="J10" i="33"/>
  <c r="K13" i="33"/>
  <c r="J18" i="33"/>
  <c r="K21" i="33"/>
  <c r="J26" i="33"/>
  <c r="K29" i="33"/>
  <c r="J34" i="33"/>
  <c r="K37" i="33"/>
  <c r="J42" i="33"/>
  <c r="K45" i="33"/>
  <c r="J50" i="33"/>
  <c r="J7" i="33"/>
  <c r="J15" i="33"/>
  <c r="J23" i="33"/>
  <c r="J31" i="33"/>
  <c r="J39" i="33"/>
  <c r="J47" i="33"/>
  <c r="K7" i="33"/>
  <c r="J12" i="33"/>
  <c r="K15" i="33"/>
  <c r="J20" i="33"/>
  <c r="K23" i="33"/>
  <c r="J28" i="33"/>
  <c r="K31" i="33"/>
  <c r="J36" i="33"/>
  <c r="K39" i="33"/>
  <c r="J44" i="33"/>
  <c r="K47" i="33"/>
  <c r="K28" i="33"/>
  <c r="K12" i="33"/>
  <c r="K20" i="33"/>
  <c r="K36" i="33"/>
  <c r="O5" i="32"/>
  <c r="O9" i="32"/>
  <c r="O13" i="32"/>
  <c r="O17" i="32"/>
  <c r="O21" i="32"/>
  <c r="R5" i="32"/>
  <c r="N7" i="32"/>
  <c r="R9" i="32"/>
  <c r="N11" i="32"/>
  <c r="R13" i="32"/>
  <c r="N15" i="32"/>
  <c r="R17" i="32"/>
  <c r="N19" i="32"/>
  <c r="R21" i="32"/>
  <c r="S5" i="32"/>
  <c r="M8" i="32"/>
  <c r="S9" i="32"/>
  <c r="M12" i="32"/>
  <c r="S13" i="32"/>
  <c r="M16" i="32"/>
  <c r="S17" i="32"/>
  <c r="M20" i="32"/>
  <c r="S21" i="32"/>
  <c r="R6" i="32"/>
  <c r="N8" i="32"/>
  <c r="R10" i="32"/>
  <c r="N12" i="32"/>
  <c r="R14" i="32"/>
  <c r="N16" i="32"/>
  <c r="R18" i="32"/>
  <c r="N20" i="32"/>
  <c r="R22" i="32"/>
  <c r="U8" i="22"/>
  <c r="U12" i="22"/>
  <c r="U16" i="22"/>
  <c r="U20" i="22"/>
  <c r="U24" i="22"/>
  <c r="U28" i="22"/>
  <c r="U32" i="22"/>
  <c r="N8" i="22"/>
  <c r="N12" i="22"/>
  <c r="N16" i="22"/>
  <c r="N20" i="22"/>
  <c r="N24" i="22"/>
  <c r="N28" i="22"/>
  <c r="N32" i="22"/>
  <c r="O8" i="22"/>
  <c r="N5" i="22"/>
  <c r="T6" i="22"/>
  <c r="N9" i="22"/>
  <c r="T10" i="22"/>
  <c r="P12" i="22"/>
  <c r="N13" i="22"/>
  <c r="T14" i="22"/>
  <c r="P16" i="22"/>
  <c r="N17" i="22"/>
  <c r="T18" i="22"/>
  <c r="P20" i="22"/>
  <c r="N21" i="22"/>
  <c r="T22" i="22"/>
  <c r="P24" i="22"/>
  <c r="N25" i="22"/>
  <c r="T26" i="22"/>
  <c r="P28" i="22"/>
  <c r="N29" i="22"/>
  <c r="T30" i="22"/>
  <c r="P32" i="22"/>
  <c r="N33" i="22"/>
  <c r="T34" i="22"/>
  <c r="O5" i="22"/>
  <c r="S7" i="22"/>
  <c r="O9" i="22"/>
  <c r="S11" i="22"/>
  <c r="O13" i="22"/>
  <c r="S15" i="22"/>
  <c r="O17" i="22"/>
  <c r="S19" i="22"/>
  <c r="O21" i="22"/>
  <c r="S23" i="22"/>
  <c r="O25" i="22"/>
  <c r="S27" i="22"/>
  <c r="O29" i="22"/>
  <c r="S31" i="22"/>
  <c r="O33" i="22"/>
  <c r="M5" i="20"/>
  <c r="S6" i="20"/>
  <c r="S14" i="20"/>
  <c r="N5" i="20"/>
  <c r="T6" i="20"/>
  <c r="N9" i="20"/>
  <c r="T10" i="20"/>
  <c r="N13" i="20"/>
  <c r="T14" i="20"/>
  <c r="S10" i="20"/>
  <c r="M6" i="20"/>
  <c r="M10" i="20"/>
  <c r="M14" i="20"/>
  <c r="N6" i="20"/>
  <c r="N10" i="20"/>
  <c r="N14" i="20"/>
  <c r="S12" i="20"/>
  <c r="M15" i="20"/>
  <c r="M7" i="20"/>
  <c r="S8" i="20"/>
  <c r="R13" i="20"/>
  <c r="P6" i="16"/>
  <c r="P10" i="16"/>
  <c r="P14" i="16"/>
  <c r="P18" i="16"/>
  <c r="P22" i="16"/>
  <c r="S5" i="16"/>
  <c r="S9" i="16"/>
  <c r="S13" i="16"/>
  <c r="S17" i="16"/>
  <c r="S21" i="16"/>
  <c r="T13" i="16"/>
  <c r="T17" i="16"/>
  <c r="U5" i="16"/>
  <c r="S6" i="16"/>
  <c r="O8" i="16"/>
  <c r="S10" i="16"/>
  <c r="O12" i="16"/>
  <c r="S14" i="16"/>
  <c r="O16" i="16"/>
  <c r="S18" i="16"/>
  <c r="O20" i="16"/>
  <c r="U21" i="16"/>
  <c r="S22" i="16"/>
  <c r="N5" i="16"/>
  <c r="T6" i="16"/>
  <c r="N9" i="16"/>
  <c r="T10" i="16"/>
  <c r="N13" i="16"/>
  <c r="T14" i="16"/>
  <c r="N17" i="16"/>
  <c r="T18" i="16"/>
  <c r="N21" i="16"/>
  <c r="T22" i="16"/>
</calcChain>
</file>

<file path=xl/sharedStrings.xml><?xml version="1.0" encoding="utf-8"?>
<sst xmlns="http://schemas.openxmlformats.org/spreadsheetml/2006/main" count="1543" uniqueCount="557">
  <si>
    <t>Contents</t>
  </si>
  <si>
    <t>Chapter 2</t>
  </si>
  <si>
    <t>A2.1</t>
  </si>
  <si>
    <t>A2.2</t>
  </si>
  <si>
    <t>A2.3</t>
  </si>
  <si>
    <t>A2.4</t>
  </si>
  <si>
    <t>A2.5</t>
  </si>
  <si>
    <t>A2.6</t>
  </si>
  <si>
    <t>Chapter 3</t>
  </si>
  <si>
    <t>A3.1</t>
  </si>
  <si>
    <t>A3.2</t>
  </si>
  <si>
    <t>A3.3</t>
  </si>
  <si>
    <t>A3.4</t>
  </si>
  <si>
    <t>A3.5</t>
  </si>
  <si>
    <t>A3.6</t>
  </si>
  <si>
    <t>Chapter 4</t>
  </si>
  <si>
    <t>A4.1</t>
  </si>
  <si>
    <t>A4.2</t>
  </si>
  <si>
    <t>A4.3</t>
  </si>
  <si>
    <t>A4.4</t>
  </si>
  <si>
    <t>A4.5</t>
  </si>
  <si>
    <t>A4.6</t>
  </si>
  <si>
    <t>Chapter 5</t>
  </si>
  <si>
    <t>A5.1</t>
  </si>
  <si>
    <t>A5.2</t>
  </si>
  <si>
    <t>A5.3</t>
  </si>
  <si>
    <t>A5.4</t>
  </si>
  <si>
    <t>A5.5</t>
  </si>
  <si>
    <t>A5.6</t>
  </si>
  <si>
    <t>A2.1. Percent correct scores by subdomain in Ireland and on average internationally for Grade 4 mathematics</t>
  </si>
  <si>
    <t>Ireland</t>
  </si>
  <si>
    <t>International Average</t>
  </si>
  <si>
    <t>95% CI</t>
  </si>
  <si>
    <t>Subdomain</t>
  </si>
  <si>
    <t>IRL_%</t>
  </si>
  <si>
    <t>IRL_SE</t>
  </si>
  <si>
    <t>INT_%</t>
  </si>
  <si>
    <t>INT_SE</t>
  </si>
  <si>
    <t>Diff</t>
  </si>
  <si>
    <t>SE Diff</t>
  </si>
  <si>
    <t>t</t>
  </si>
  <si>
    <t>Lower</t>
  </si>
  <si>
    <t>Upper</t>
  </si>
  <si>
    <t>Number</t>
  </si>
  <si>
    <t>Whole numbers</t>
  </si>
  <si>
    <t>Expressions, simple equations and relationships</t>
  </si>
  <si>
    <t>Fractions and decimals</t>
  </si>
  <si>
    <t>Measurement &amp; Geometry</t>
  </si>
  <si>
    <t>Measurement</t>
  </si>
  <si>
    <t>Geometry</t>
  </si>
  <si>
    <t>Data</t>
  </si>
  <si>
    <t>Reading, interpreting and representing data</t>
  </si>
  <si>
    <t>Using data to solve problems</t>
  </si>
  <si>
    <t>A2.2. Percent correct scores of each subdomain in Ireland and on average internationally by gender for Grade 4 mathematics</t>
  </si>
  <si>
    <t>Girls</t>
  </si>
  <si>
    <t>Boys</t>
  </si>
  <si>
    <t>Sub-domain</t>
  </si>
  <si>
    <t>Girls_%</t>
  </si>
  <si>
    <t>Girls_SE</t>
  </si>
  <si>
    <t>Boys_%</t>
  </si>
  <si>
    <t>Boys_SE</t>
  </si>
  <si>
    <t>A2.3. Percent correct scores at the topic level for each of the subdomains in Ireland and on average internationally for Grade 4 mathematics</t>
  </si>
  <si>
    <t>Topic</t>
  </si>
  <si>
    <t>1. Demonstrate knowledge of place value (2-digit to 6-digit numbers); represent whole numbers with words, diagrams, number lines, or symbols; order numbers</t>
  </si>
  <si>
    <t>2. Add and substract (up to 4-digit numbers), including computation in simple contextual problems</t>
  </si>
  <si>
    <t>3. Multiply (up to 3-digital by 1-digit and 2-digit by 2-digit numbers) and divide (up to 3-digit by 1-digit numbers), including computation in simple contextual problems</t>
  </si>
  <si>
    <t>4. Solve problems involving odd and even numbers, multiples and factors of numbers, rounding numbers (up to nearest ten thousand) and making estimates</t>
  </si>
  <si>
    <t>5. Combine two or more propoerties of numbers or operations to solve problems in context</t>
  </si>
  <si>
    <t>1. Find the missing number or operation in a number sentence (e.g. 17 + w = 29)</t>
  </si>
  <si>
    <t>2. Identify or write expressions or number sentences to represent problem situations that may involve unknowns</t>
  </si>
  <si>
    <t>3. Identify and use relationships in a well-defined pattern (e.g. describe the relationship between adjacent terms and generate pairs of whole numbers given a rule)</t>
  </si>
  <si>
    <t>1. Recognise fractions as parts of wholes or collections; represent fractions using words, numbers or models; compare and order simple fractions; add and subtract fractions, including those set in problem situations (Fractions may have denominators of 2,3,4,5,6,8,10,12 or 100)</t>
  </si>
  <si>
    <t>2. Demonstrate knowledge of decimal place value including representing decimals using words, numbers or models;  compare, order and round decimals; add and subtract demicals, including those set in problem situations. (Decimals may have one or two d.p., allow for computations with money)</t>
  </si>
  <si>
    <t>1. Measure and estimate lengths (mm, cm, m, km); solve problems involving lengths</t>
  </si>
  <si>
    <t>2. Solve problems involving mass (g and kg), volume (mm and litre) and time (mins and hrs); identify appropriate types and sizes of units and read scales</t>
  </si>
  <si>
    <t>3. Solve problems involving perimeters of polygons, areas of rectangles, areas of shapes covered with squares or partial squares and volumes filled with cubes</t>
  </si>
  <si>
    <t>1. Identify and draw parallel and perpendicular lines; identify and draw right angles and angles smaller or larger than a right angle; compare angles by size</t>
  </si>
  <si>
    <t>2. Use elementary properties, including line and rotational symmetry to describe, compare and create common 2-D shapes</t>
  </si>
  <si>
    <t>3. Use elementary properties to desribe and compare 3-D shapes and relate these with their 2-D representations</t>
  </si>
  <si>
    <t>1. Read and interpret data from tables, pictographs, bar graphs, line graphs and pie charts</t>
  </si>
  <si>
    <t>2. Organise and represent data to help answer questions</t>
  </si>
  <si>
    <t>1. Use data to answer questions that go beyond directly reading data displays (e.g. solve problems and perform computations using data, combine data from two or more sources, draw conclusions based on data)</t>
  </si>
  <si>
    <t>A2.4. Percent correct scores at the topic level for each of the subdomains in Ireland and on average internationally by gender for Grade 4 mathematics</t>
  </si>
  <si>
    <t>5.Combine two or more propoerties of numbers or operations to solve problems in context</t>
  </si>
  <si>
    <t xml:space="preserve">2. Demonstrate knowledge of decimal place value including representing decimals using words, numbers or models;  compare, order and round decimals; add and subtract demicals, including those set in problem situations. (Decimals may have one or two d.p., allow for computations with money) </t>
  </si>
  <si>
    <t>A2.5. Percent correct score for each of the items presented in Chapter 2</t>
  </si>
  <si>
    <t>Table in Chapter</t>
  </si>
  <si>
    <t>Item ID</t>
  </si>
  <si>
    <t>Block</t>
  </si>
  <si>
    <t>Block Seq</t>
  </si>
  <si>
    <t>Content Domain</t>
  </si>
  <si>
    <t>Cognitive Domain</t>
  </si>
  <si>
    <t>Maximum Points</t>
  </si>
  <si>
    <t>Item Type*</t>
  </si>
  <si>
    <t>Options</t>
  </si>
  <si>
    <t>Key</t>
  </si>
  <si>
    <t>Label</t>
  </si>
  <si>
    <t>IRL_%_SE</t>
  </si>
  <si>
    <t>INT_AVG_%</t>
  </si>
  <si>
    <t>INT_AVG_%_SE</t>
  </si>
  <si>
    <t>SIG_DIFF</t>
  </si>
  <si>
    <t>Table 2.3</t>
  </si>
  <si>
    <t>MP71162</t>
  </si>
  <si>
    <t>MP02</t>
  </si>
  <si>
    <t>05</t>
  </si>
  <si>
    <t>Reasoning</t>
  </si>
  <si>
    <t>CR</t>
  </si>
  <si>
    <t>–</t>
  </si>
  <si>
    <t>Cost of bananas and plums (DERIVED)</t>
  </si>
  <si>
    <t>s</t>
  </si>
  <si>
    <t>Table 2.4</t>
  </si>
  <si>
    <t>MP61052</t>
  </si>
  <si>
    <t>MP06</t>
  </si>
  <si>
    <t>07</t>
  </si>
  <si>
    <t>Expressions, simple equations, and relationships</t>
  </si>
  <si>
    <t>Applying</t>
  </si>
  <si>
    <t>MC</t>
  </si>
  <si>
    <t>D</t>
  </si>
  <si>
    <t>Ravi and Indira pour water into a tank</t>
  </si>
  <si>
    <t>p</t>
  </si>
  <si>
    <t>Table 2.5</t>
  </si>
  <si>
    <t>MP61079</t>
  </si>
  <si>
    <t>Draw the chocolate bar on the grid</t>
  </si>
  <si>
    <t>Table 2.7</t>
  </si>
  <si>
    <t>MP61207</t>
  </si>
  <si>
    <t>08</t>
  </si>
  <si>
    <t>Knowing</t>
  </si>
  <si>
    <t>Length of line above ruler in cm</t>
  </si>
  <si>
    <t>Table 2.8</t>
  </si>
  <si>
    <t>MP61266</t>
  </si>
  <si>
    <t>10</t>
  </si>
  <si>
    <t>Table of triangles and squares for 3D shapes</t>
  </si>
  <si>
    <t>Table 2.10</t>
  </si>
  <si>
    <t>MP71204</t>
  </si>
  <si>
    <t>12</t>
  </si>
  <si>
    <t xml:space="preserve">Reading, interpreting, and representing </t>
  </si>
  <si>
    <t>Bar graph of cars each morning (DERIVED)</t>
  </si>
  <si>
    <t>* CR = closed response; MC = multiple choice</t>
  </si>
  <si>
    <t>Percent significantly higher than international average</t>
  </si>
  <si>
    <t>Percent significantly lower than international average</t>
  </si>
  <si>
    <t>A2.6. Percent of pupils whose teachers indicated on the Teacher Questionnaire whether Grade 4 mathematical concepts in the TIMSS assessment had been covered</t>
  </si>
  <si>
    <t>International average</t>
  </si>
  <si>
    <t>Mostly taught before this year</t>
  </si>
  <si>
    <t>Mostly taught this year</t>
  </si>
  <si>
    <t>Not yet taught or just introduced</t>
  </si>
  <si>
    <t>A. Number</t>
  </si>
  <si>
    <t xml:space="preserve">a) Concepts of whole numbers, including place value and ordering </t>
  </si>
  <si>
    <t>b) Adding, subtracting, multiplying, and dividing with whole numbers</t>
  </si>
  <si>
    <t xml:space="preserve">c) Concepts of multiples and factors; odd and even numbers </t>
  </si>
  <si>
    <t xml:space="preserve">d) Number sentences (finding the missing number, representing problem situations with number sentences) </t>
  </si>
  <si>
    <t xml:space="preserve">e) Number patterns (extending number patterns and finding missing terms) </t>
  </si>
  <si>
    <t xml:space="preserve">f) Concepts of fractions, including representing, comparing and ordering, adding and subtracting simple fractions </t>
  </si>
  <si>
    <t xml:space="preserve">g) Concepts of decimals, including place value and ordering, adding and subtracting with decimals </t>
  </si>
  <si>
    <t>B. Measurement &amp; Geometry</t>
  </si>
  <si>
    <t xml:space="preserve">a) Solving problems involving length, including measuring and estimating </t>
  </si>
  <si>
    <t xml:space="preserve">b) Solving problems involving mass, volume, and time </t>
  </si>
  <si>
    <t xml:space="preserve">c) Finding and estimating perimeter, area, and volume </t>
  </si>
  <si>
    <t xml:space="preserve">d) Parallel and perpendicular lines </t>
  </si>
  <si>
    <t xml:space="preserve">e) Comparing and drawing angles </t>
  </si>
  <si>
    <t xml:space="preserve">f) Elementary properties of common geometric shapes </t>
  </si>
  <si>
    <t xml:space="preserve">g) Three-dimensional shapes, including relationships with their two-dimensional representations </t>
  </si>
  <si>
    <t>C. Data</t>
  </si>
  <si>
    <t xml:space="preserve">a) Reading and interpreting data from tables, pictographs, bar graphs, line graphs, and pie charts </t>
  </si>
  <si>
    <t xml:space="preserve">b) Organising and representing data to help answer questions </t>
  </si>
  <si>
    <t xml:space="preserve">c) Drawing conclusions from data displays </t>
  </si>
  <si>
    <t>A3.1. Percent correct scores by subdomain in Ireland and on average internationally for Grade 4 science</t>
  </si>
  <si>
    <t>Life Science</t>
  </si>
  <si>
    <t>Characteristics and life processes of organisms</t>
  </si>
  <si>
    <t>Life cycles, reproduction and heredity</t>
  </si>
  <si>
    <t>Organisms, environment and their interactions</t>
  </si>
  <si>
    <t>Ecosystems</t>
  </si>
  <si>
    <t>Human health</t>
  </si>
  <si>
    <t>Physical Science</t>
  </si>
  <si>
    <t>Classification and properties of matter and changes in matter</t>
  </si>
  <si>
    <t>Forms of energy and energy transfer</t>
  </si>
  <si>
    <t>Forces and motion</t>
  </si>
  <si>
    <t>Earth Science</t>
  </si>
  <si>
    <t>Earth's physical characteristics, resources and history</t>
  </si>
  <si>
    <t>Earth's weather and climates</t>
  </si>
  <si>
    <t>Earth in the Solar System</t>
  </si>
  <si>
    <t>A3.2. Percent correct scores of each subdomain in Ireland and on average internationally by gender for Grade 4 science</t>
  </si>
  <si>
    <t>A3.3. Percent correct scores at the topic level for each of the subdomains in Ireland and on average internationally for Grade 4 science</t>
  </si>
  <si>
    <t>1. Differences between living and non-living things and what living things require to live</t>
  </si>
  <si>
    <t>2. Physical behavioural characteristics of major groups of living things</t>
  </si>
  <si>
    <t>3. Functions of major structures in living things</t>
  </si>
  <si>
    <t>1. Stages of life cycles and differences among life cycles of common plants and animals</t>
  </si>
  <si>
    <t>2. Inheritance and reproduction strategies</t>
  </si>
  <si>
    <t>1. Physical features or behaviours of living things that help them survive in the environment</t>
  </si>
  <si>
    <t>2. Responses of living things to environmental conditions</t>
  </si>
  <si>
    <t>3. The impact of humans on the environment</t>
  </si>
  <si>
    <t>1. Common ecosystems</t>
  </si>
  <si>
    <t>2. Relationships in simple food chains</t>
  </si>
  <si>
    <t>3. Competition in ecosystems</t>
  </si>
  <si>
    <t>1. Transmission, prevention and symptoms of communicable diseases</t>
  </si>
  <si>
    <t>2. Ways of maintaining good health</t>
  </si>
  <si>
    <t>1. States of matter and characteristics differences of each state</t>
  </si>
  <si>
    <t>2. Physical proporties as a basis for classifying matter</t>
  </si>
  <si>
    <t>3. Magnetic attraction and repulsion</t>
  </si>
  <si>
    <t>4. Physical changes observed in everyday life</t>
  </si>
  <si>
    <t>5. Chemical changes observed in everyday life</t>
  </si>
  <si>
    <t>1. Common sources and uses of energy</t>
  </si>
  <si>
    <t>2. Light and sound in everyday life</t>
  </si>
  <si>
    <t>3. Heat transfer</t>
  </si>
  <si>
    <t>4. Electricity and simple electrical systems</t>
  </si>
  <si>
    <t>1. Familiar forces and the motion of objects</t>
  </si>
  <si>
    <t>2. Simple machines</t>
  </si>
  <si>
    <t>1. Physical characteristics of the Earth system</t>
  </si>
  <si>
    <t>2. Earth's resources</t>
  </si>
  <si>
    <t>3. Earth's history</t>
  </si>
  <si>
    <t>1. Weather and climates on Earth</t>
  </si>
  <si>
    <t>1. Objects in the Solar System and their movements</t>
  </si>
  <si>
    <t>2. Earth's motion and related patterns observed on Earth</t>
  </si>
  <si>
    <t>A3.4. Percent correct scores at the topic level for each of the subdomains in Ireland and on average internationally by gender  for Grade 4 science</t>
  </si>
  <si>
    <t>2. Physical properties as a basis for classifying matter</t>
  </si>
  <si>
    <t>A3.5. Percent correct score for each of the items presented in Chapter 3</t>
  </si>
  <si>
    <t>Item Type</t>
  </si>
  <si>
    <t>Table 3.3</t>
  </si>
  <si>
    <t>SP71017</t>
  </si>
  <si>
    <t>SP02</t>
  </si>
  <si>
    <t>03</t>
  </si>
  <si>
    <t>1A</t>
  </si>
  <si>
    <t>Characteristics of living and toy duck (DERIVED)</t>
  </si>
  <si>
    <t>Table 3.4</t>
  </si>
  <si>
    <t>SP71054</t>
  </si>
  <si>
    <t>06</t>
  </si>
  <si>
    <t>Organisms, environment, and their interactions</t>
  </si>
  <si>
    <t>1B</t>
  </si>
  <si>
    <t>Why ground squirrel holds tail overhead</t>
  </si>
  <si>
    <t>Table 3.5</t>
  </si>
  <si>
    <t>SP71077</t>
  </si>
  <si>
    <t>04</t>
  </si>
  <si>
    <t>2D</t>
  </si>
  <si>
    <t>Explain decrease in insect population</t>
  </si>
  <si>
    <t>Table 3.7</t>
  </si>
  <si>
    <t>SP61142A</t>
  </si>
  <si>
    <t>SP06</t>
  </si>
  <si>
    <t>09A</t>
  </si>
  <si>
    <t>4C</t>
  </si>
  <si>
    <t>Karl dissolving sugar (DERIVED)</t>
  </si>
  <si>
    <t>SP61142B</t>
  </si>
  <si>
    <t>09B</t>
  </si>
  <si>
    <t>Importance of controlling amount of water</t>
  </si>
  <si>
    <t>Table 3.8</t>
  </si>
  <si>
    <t>SP71128</t>
  </si>
  <si>
    <t>09</t>
  </si>
  <si>
    <t>4A</t>
  </si>
  <si>
    <t>A</t>
  </si>
  <si>
    <t>Energy change in a flashlight</t>
  </si>
  <si>
    <t>Table 3.9</t>
  </si>
  <si>
    <t>SP71140</t>
  </si>
  <si>
    <t>C</t>
  </si>
  <si>
    <t>Cause of skydiver's fall</t>
  </si>
  <si>
    <t>Table 3.11</t>
  </si>
  <si>
    <t>SP61115A</t>
  </si>
  <si>
    <t>10A</t>
  </si>
  <si>
    <t>B</t>
  </si>
  <si>
    <t>Rainfall for different crops</t>
  </si>
  <si>
    <t>Table 3.12</t>
  </si>
  <si>
    <t>SP71268</t>
  </si>
  <si>
    <t>2B</t>
  </si>
  <si>
    <t>Position of the Earth when it is summer in City A</t>
  </si>
  <si>
    <t>A6.6. Percent of pupils whose teachers indicated on the Teacher Questionnaire whether Grade 4 scientific concepts in the TIMSS assessment had been covered</t>
  </si>
  <si>
    <t>A. Life Science</t>
  </si>
  <si>
    <t xml:space="preserve">a) Physical and behavioural characteristics of living things and major groups of living things (e.g., mammals, birds, insects, flowering plants) </t>
  </si>
  <si>
    <t>b) Major body structures and their functions in humans, other animals, and plants</t>
  </si>
  <si>
    <t xml:space="preserve">c) Life cycles of common plants and animals (e.g., flowering plants, butterfl ies, frogs) </t>
  </si>
  <si>
    <t xml:space="preserve">d) Characteristics of plants and animals that are inherited </t>
  </si>
  <si>
    <t>e) Interactions between organisms and their environments (e.g., physical features and behaviours that help living things survive in their environment)</t>
  </si>
  <si>
    <t xml:space="preserve">f) Relationships in ecosystems (e.g., simple food chains, predator-prey relationships, competition) </t>
  </si>
  <si>
    <t>g) Human health (transmission and prevention of diseases, everyday behaviours that promote good health)</t>
  </si>
  <si>
    <t>B. Physical Science</t>
  </si>
  <si>
    <t xml:space="preserve">a) States of matter (solid, liquid, gas) and their properties (volume, shape) </t>
  </si>
  <si>
    <t>b) Classifying materials based on physical properties (e.g., weight/mass, volume, state of matter, conductivity of heat or electricity)</t>
  </si>
  <si>
    <t>c) Mixtures, including methods for separating a mixture into its components (e.g., sifting, fi ltering, evaporation, using a magnet)</t>
  </si>
  <si>
    <t>d) Properties of magnets (e.g., like poles repel and opposite poles attract, magnets can attract some objects)</t>
  </si>
  <si>
    <t xml:space="preserve">e) Physical changes in everyday life (e.g., changes of state, dissolving) </t>
  </si>
  <si>
    <t xml:space="preserve">f) Chemical changes in everyday life (e.g., decaying, burning, rusting, cooking) </t>
  </si>
  <si>
    <t>g) Common sources of energy (e.g., the sun, wind, oil) and uses of energy (heating and cooling homes, providing light)</t>
  </si>
  <si>
    <t>h) Light and sound in everyday life (e.g., shadows and refl ections, vibrating objects make sound)</t>
  </si>
  <si>
    <t xml:space="preserve">i) Heat transfer (e.g., energy fl ows from a hot object to a colder object) </t>
  </si>
  <si>
    <t>j) Electricity and simple electrical circuits (e.g., a circuit must be complete to work correctly)</t>
  </si>
  <si>
    <t xml:space="preserve">k) Forces that cause objects to move (e.g., gravity, pushing/pulling) or change their motion (e.g., friction) </t>
  </si>
  <si>
    <t>l) Simple machines (e.g., levers, pulleys, wheels, ramps) that help make motion easier</t>
  </si>
  <si>
    <t>C. Earth Science</t>
  </si>
  <si>
    <t>a) Physical makeup of Earth’s surface (e.g., land and water in unequal proportions, sources of fresh and salt water)</t>
  </si>
  <si>
    <t xml:space="preserve">b) Earth’s resources used in everyday life (e.g., water, wind, soil, forests, oil, natural gas, minerals) </t>
  </si>
  <si>
    <t xml:space="preserve">c) Changes in Earth’s surface over time (e.g., mountain building, weathering, erosion) </t>
  </si>
  <si>
    <t xml:space="preserve">d) Fossils and what they can tell us about past conditions on Earth </t>
  </si>
  <si>
    <t xml:space="preserve">e) Weather and climate (e.g., daily, seasonal, and locational variations versus long term trends) </t>
  </si>
  <si>
    <t xml:space="preserve">f) Objects in the Solar System (the sun, the Earth, the moon, and other planets) and their movements </t>
  </si>
  <si>
    <t>g) Earth’s motion and related patterns observed on Earth (e.g., day and night, seasons)</t>
  </si>
  <si>
    <t>A4.1. Percent correct scores by subdomain in Ireland and on average internationally for Grade 8 mathematics</t>
  </si>
  <si>
    <t>Integers</t>
  </si>
  <si>
    <t>Ratio, proportion and percent</t>
  </si>
  <si>
    <t>Algebra</t>
  </si>
  <si>
    <t>Expressions, operations and equations</t>
  </si>
  <si>
    <t>Relationships and functions</t>
  </si>
  <si>
    <t>Geometric shapes and measurements</t>
  </si>
  <si>
    <t>Data &amp; Probability</t>
  </si>
  <si>
    <t>Probability</t>
  </si>
  <si>
    <t>A4.2. Percent correct scores of each subdomain in Ireland and on average internationally by gender for Grade 8 mathematics</t>
  </si>
  <si>
    <t>A4.3. Percent correct scores at the topic level for each of the subdomains in Ireland and on average internationally for Grade 8 mathematics</t>
  </si>
  <si>
    <t>1. Demonstrate understanding of properties of numbers and operations; find and use multiples and factors, identify prime numbers, evaluate positive integer powers of numbers, evaluate square roots of perfect squares up to 144 and solve problems involving square roots of whole numbers</t>
  </si>
  <si>
    <t>2. Compute and solve problems with positive and negative numbers, including through movement on the number line or various models (e.g., losses and gains, thermometers)</t>
  </si>
  <si>
    <t>1. Using various models and representations, compare and order fractions and decimals, and identify equivalent fractions and decimals</t>
  </si>
  <si>
    <t>2. Compute with fractions and decimals, including those set in problem situations</t>
  </si>
  <si>
    <t>1. Identify and find equivalent ratios; model a given situation by using a ratio; divide a quantity according to a given ratio</t>
  </si>
  <si>
    <t>2. Solve problems involving proportions or percents, including converting between percents and fractions or decimals</t>
  </si>
  <si>
    <t>1. Find the value of an expression or a formula given values of the variables</t>
  </si>
  <si>
    <t>2. Simplify algebraic expressions involving sums, products, and powers; compare expressions to determine if they are equivalent</t>
  </si>
  <si>
    <t>3. Write expressions, equations, or inequalities to represent problem situations</t>
  </si>
  <si>
    <t>4. Solve linear equations, linear inequalities, and simultaneous linear equations in two variables, including those that model real life situations</t>
  </si>
  <si>
    <t>1. Interpret, relate and generate representations of linear functions in tables, graphs, or words; identify properties of linear functions including slope and intercepts</t>
  </si>
  <si>
    <t>2. Interpret, relate and generate representations of simple non-linear functions (e.g., quadratic) in tables, graphs, or words; generalize pattern relationships in a sequence using numbers, words, or algebraic expressions</t>
  </si>
  <si>
    <t>1. Identify and draw types of angles and pairs of lines and use the relationships between angles on lines and in geometric figures to solve problems, including those involving the measures of angles and line segments; solve problems involving points in the Cartesian plane</t>
  </si>
  <si>
    <t>2. Identify two-dimensional shapes and use their geometric properties to solve problems, including those involving perimeter, circumference, area, and the Pythagorean Theorem</t>
  </si>
  <si>
    <t>3. Recognize and draw images of geometric transformations (translations, reflections, and rotations) in the plane; identify congruent and similar triangles and rectangles and solve related problems</t>
  </si>
  <si>
    <t>4. Identify three-dimensional shapes and use their geometric properties to solve problems, including those involving surface area and volume; relate three-dimensional shapes with their two-dimensional representations</t>
  </si>
  <si>
    <t>1. Read and interpret data from one or more sources to solve problems (e.g., interpolate and extrapolate, make comparisons, draw conclusions)</t>
  </si>
  <si>
    <t>2. Identify appropriate procedures for collecting data; organize and represent data to help answer questions</t>
  </si>
  <si>
    <t>3. Calculate, use, or interpret statistics (i.e., mean, median, mode, range) summarizing data distributions; recognize the effect of spread and outliers</t>
  </si>
  <si>
    <t>1. For simple and compound events: a) determine theoretical probability (based on equally likely outcomes, e.g., rolling a fair die) or b) estimate the empirical probability (based on experimental outcomes)</t>
  </si>
  <si>
    <t>A4.4. Percent correct scores at the topic level for each of the subdomains in Ireland and on average internationally by gender, for Grade 8 mathematics</t>
  </si>
  <si>
    <t>A4.5. Percent correct score for each of the items presented in Chapter 4</t>
  </si>
  <si>
    <t>Max Points</t>
  </si>
  <si>
    <t>IRL_Full_PC</t>
  </si>
  <si>
    <t>IRL_Full_PC_SE</t>
  </si>
  <si>
    <t>IRL_AtLeast1Pt</t>
  </si>
  <si>
    <t>IRL_AtLeast1Pt_SE</t>
  </si>
  <si>
    <t>INT_AVG_Full_PC</t>
  </si>
  <si>
    <t>INT_AVG_Full_PC_SE</t>
  </si>
  <si>
    <t>INT_AVG_AtLeast1Pt</t>
  </si>
  <si>
    <t>INT_AVG_AtLeast1Pt_SE</t>
  </si>
  <si>
    <t>SIG_DIFF_FullCorrect</t>
  </si>
  <si>
    <t>Table 4.3</t>
  </si>
  <si>
    <t>MP72007</t>
  </si>
  <si>
    <t>01</t>
  </si>
  <si>
    <t>Statements for all values of integer a (DERIVED)</t>
  </si>
  <si>
    <t>Table 4.4</t>
  </si>
  <si>
    <t>MP72017</t>
  </si>
  <si>
    <t>Value of fraction X in square</t>
  </si>
  <si>
    <t>Table 4.5</t>
  </si>
  <si>
    <t>MP62219</t>
  </si>
  <si>
    <t>Ratio, proportion, and percent</t>
  </si>
  <si>
    <t>Katy enlarges a photo - new height</t>
  </si>
  <si>
    <t>Table 4.7</t>
  </si>
  <si>
    <t>MP72098</t>
  </si>
  <si>
    <t>Expressions, operations, and equations</t>
  </si>
  <si>
    <t>Value of x given perimeter of triangle ABC</t>
  </si>
  <si>
    <t>Table 4.8</t>
  </si>
  <si>
    <t>MP72103</t>
  </si>
  <si>
    <t>Additional point on a straight line</t>
  </si>
  <si>
    <t>Table 4.10</t>
  </si>
  <si>
    <t>MP72198</t>
  </si>
  <si>
    <t>Coordinates to complete KLMN (DERIVED)</t>
  </si>
  <si>
    <t>Table 4.12</t>
  </si>
  <si>
    <t>MP72209</t>
  </si>
  <si>
    <t>15</t>
  </si>
  <si>
    <t>Bar graph of newspaper sales</t>
  </si>
  <si>
    <t>Table 4.13</t>
  </si>
  <si>
    <t>MP62133</t>
  </si>
  <si>
    <t>Black and white marbles in a bag with replacement</t>
  </si>
  <si>
    <t>A4.6. Percent of students in Ireland whose teachers indicated on the Teacher Questionnaire whether Grade 8 mathematical concepts in the TIMSS assessment had been covered</t>
  </si>
  <si>
    <t>(a) Computing with negative numbers</t>
  </si>
  <si>
    <t>(b) Concepts of fractions and decimals</t>
  </si>
  <si>
    <t>(c) Solving problems involving proportions and percentages</t>
  </si>
  <si>
    <t>B. Algebra</t>
  </si>
  <si>
    <t>(a) Simplifying and evaluating algebraic expressions</t>
  </si>
  <si>
    <t>(b) Simple linear equations</t>
  </si>
  <si>
    <t xml:space="preserve">(c) Simple linear inequalities </t>
  </si>
  <si>
    <t xml:space="preserve">(d) Simultaneous (two variables) equations </t>
  </si>
  <si>
    <t>(e) Representation of linear and quadratic functions in tables, graphs, words, or equations</t>
  </si>
  <si>
    <t>(f) Properties of functions (slopes, intercepts, etc.)</t>
  </si>
  <si>
    <t>(g) Numeric, algebraic, and geometric patterns or sequences (extension, missing terms, generalisation of patterns)</t>
  </si>
  <si>
    <t>C. Geometry</t>
  </si>
  <si>
    <t>(a) Geometric properties of angles, pairs of lines, and geometric shapes (triangles, quadrilaterals, and other common polygons)</t>
  </si>
  <si>
    <t>(b) Solving problems involving perimeters, circumferences, and areas</t>
  </si>
  <si>
    <t>(c) Solving problems involving the Pythagorean Theorem</t>
  </si>
  <si>
    <t>(d) Translation, reflection, and rotation</t>
  </si>
  <si>
    <t>(e) Congruent figures and similar triangles</t>
  </si>
  <si>
    <t>(f) Solving problems with three-dimensional shapes</t>
  </si>
  <si>
    <t>D. Data &amp; Probability</t>
  </si>
  <si>
    <t>(a) Reading and interpreting data from one or more sources to solve problems (interpolating, extrapolating, drawing conclusions)</t>
  </si>
  <si>
    <t xml:space="preserve">(b) Identifying appropriate procedures for collecting data </t>
  </si>
  <si>
    <t xml:space="preserve">(c) Organising and representing data to help answer questions </t>
  </si>
  <si>
    <t>(d) Calculating and interpreting statistics summarising data distributions</t>
  </si>
  <si>
    <t xml:space="preserve">(e) Theoretical and empirical probability of simple events </t>
  </si>
  <si>
    <t xml:space="preserve">(f) Theoretical and empirical probability of compound events </t>
  </si>
  <si>
    <t>A5.1. Percent correct scores by subdomain in Ireland and on average internationally for Grade 8 science</t>
  </si>
  <si>
    <t>Biology</t>
  </si>
  <si>
    <t>Cells and their functions</t>
  </si>
  <si>
    <t>Diversity, adaption and natural selection</t>
  </si>
  <si>
    <t>Chemistry</t>
  </si>
  <si>
    <t>Composition of matter</t>
  </si>
  <si>
    <t>Properties of matter</t>
  </si>
  <si>
    <t>Chemical change</t>
  </si>
  <si>
    <t>Physics</t>
  </si>
  <si>
    <t>Physical states and changes in matter</t>
  </si>
  <si>
    <t>Energy transformation and transfer</t>
  </si>
  <si>
    <t>Light and sound</t>
  </si>
  <si>
    <t>Electricity and magnetism</t>
  </si>
  <si>
    <t>Motion and forces</t>
  </si>
  <si>
    <t>Earth's structure and physical features</t>
  </si>
  <si>
    <t>Earth's processes, cycles and history</t>
  </si>
  <si>
    <t>Earth's resources, their use and conservation</t>
  </si>
  <si>
    <t>Earth in the Solar System and the universe</t>
  </si>
  <si>
    <t>A5.2. Percent correct scores of each subdomain in Ireland and on average internationally by gender, for Grade 8 science</t>
  </si>
  <si>
    <t>A5.3. Percent correct scores at the topic level for each of the subdomains in Ireland and on average internationally for Grade 8 science</t>
  </si>
  <si>
    <t>1.Differences among major taxonomic groups of organisms</t>
  </si>
  <si>
    <t>2. Structures and functions of major organ systems</t>
  </si>
  <si>
    <t>3. Physiological processes in animals</t>
  </si>
  <si>
    <t>1. The structures and functions of cells</t>
  </si>
  <si>
    <t>2. The processes of photosynthesis and cellular respiration</t>
  </si>
  <si>
    <t>1. Life cycles and patterns of development</t>
  </si>
  <si>
    <t>2. Sexual reproduction and inheritance in plants and animals</t>
  </si>
  <si>
    <t>1. Variation as the basis for natural selection</t>
  </si>
  <si>
    <t>2. Evidence for changes in life on Earth over time</t>
  </si>
  <si>
    <t>1. The flow of energy in ecosystems</t>
  </si>
  <si>
    <t>2. The cycling of water, oxygen, and carbon in ecosystems</t>
  </si>
  <si>
    <t>3. Interdependence of populations of organisms in an ecosystem</t>
  </si>
  <si>
    <t>4. Factors affecting population size in an ecosystem</t>
  </si>
  <si>
    <t>5. Human impact on the environment</t>
  </si>
  <si>
    <t>1. Causes, transmission, and prevention of, and resistance to diseases</t>
  </si>
  <si>
    <t>2. The importance of diet, exercise, and other lifestyle choices</t>
  </si>
  <si>
    <t>1. Structure of atoms and molecules</t>
  </si>
  <si>
    <t>2. Elements, compounds, and mixtures</t>
  </si>
  <si>
    <t>3. The periodic table of elements</t>
  </si>
  <si>
    <t>1. Physical and chemical properties of matter</t>
  </si>
  <si>
    <t>2. Physical and chemical properties as a basis for classifying matter</t>
  </si>
  <si>
    <t>3. Mixtures and solutions</t>
  </si>
  <si>
    <t>4. Properties of acids and bases</t>
  </si>
  <si>
    <t>1. Characteristics of chemical changes</t>
  </si>
  <si>
    <t>2. Matter and energy in chemical reactions</t>
  </si>
  <si>
    <t>3. Chemical bonds</t>
  </si>
  <si>
    <t>1. Motion of particles in solids, liquids, and gases</t>
  </si>
  <si>
    <t>2. Changes in states of matter</t>
  </si>
  <si>
    <t>3. Physical changes</t>
  </si>
  <si>
    <t>1. Forms of energy and the conservation of energy</t>
  </si>
  <si>
    <t>2. Thermal energy transfer and thermal conductivity of materials</t>
  </si>
  <si>
    <t>1. Properties of light</t>
  </si>
  <si>
    <t>2. Properties of sound</t>
  </si>
  <si>
    <t>1. Conductors and the flow of electricity in electrical circuits</t>
  </si>
  <si>
    <t>2. Properties and uses of permanent magnets and electromagnets</t>
  </si>
  <si>
    <t>1. Motion</t>
  </si>
  <si>
    <t>2. Common forces and their characteristics</t>
  </si>
  <si>
    <t>3. Effects of forces</t>
  </si>
  <si>
    <t>1. Earth’s structure and physical characteristics</t>
  </si>
  <si>
    <t>2. Components of Earth’s atmosphere and atmospheric conditions</t>
  </si>
  <si>
    <t>1. Geological processes</t>
  </si>
  <si>
    <t>2. Earth’s water cycle</t>
  </si>
  <si>
    <t>3. Weather and climate</t>
  </si>
  <si>
    <t>1. Managing Earth’s resources</t>
  </si>
  <si>
    <t>2. Land and water use</t>
  </si>
  <si>
    <t>1. Observable phenomena on Earth resulting from movements of Earth and the Moon</t>
  </si>
  <si>
    <t>2. The Sun, stars, Earth, Moon, and planets</t>
  </si>
  <si>
    <t>A5.4. Percent correct scores at the topic level for each of the subdomains in Ireland and on average internationally by gender for Grade 8 science</t>
  </si>
  <si>
    <t>A5.5. Percent correct score for each of the items presented in Chapter 5</t>
  </si>
  <si>
    <t>IRL_PC</t>
  </si>
  <si>
    <t>IRL_PC_SE</t>
  </si>
  <si>
    <t>INT_AVG_PC</t>
  </si>
  <si>
    <t>INT_AVG_PC_SE</t>
  </si>
  <si>
    <t>Table 5.3</t>
  </si>
  <si>
    <t>SP72900A</t>
  </si>
  <si>
    <t>05A</t>
  </si>
  <si>
    <t>Classify animals based on a single characteristic</t>
  </si>
  <si>
    <t>SP72900B</t>
  </si>
  <si>
    <t>05B</t>
  </si>
  <si>
    <t>Identify the characteristic used to classify animals</t>
  </si>
  <si>
    <t>Table 5.4</t>
  </si>
  <si>
    <t>SP62098A</t>
  </si>
  <si>
    <t>04A</t>
  </si>
  <si>
    <t>Plant and animal cells similar</t>
  </si>
  <si>
    <t>SP62098B</t>
  </si>
  <si>
    <t>04B</t>
  </si>
  <si>
    <t>1C</t>
  </si>
  <si>
    <t>Plant and animal cells different</t>
  </si>
  <si>
    <t>Table 5.5</t>
  </si>
  <si>
    <t>SP62284</t>
  </si>
  <si>
    <t>Life cycles, reproduction, and heredity</t>
  </si>
  <si>
    <t>2A</t>
  </si>
  <si>
    <t>Hair color of young rabbits</t>
  </si>
  <si>
    <t>Table 5.6</t>
  </si>
  <si>
    <t>SP72077</t>
  </si>
  <si>
    <t>Why leaves' masses decreased</t>
  </si>
  <si>
    <t>Table 5.8</t>
  </si>
  <si>
    <t>SP72110</t>
  </si>
  <si>
    <t>3A</t>
  </si>
  <si>
    <t xml:space="preserve">Order elements from smallest to largest atomic number </t>
  </si>
  <si>
    <t>Table 5.9</t>
  </si>
  <si>
    <t>SP72130</t>
  </si>
  <si>
    <t>Properties of Matter</t>
  </si>
  <si>
    <t>4B</t>
  </si>
  <si>
    <t>Acidic, basic, or neutral solution (DERIVED)</t>
  </si>
  <si>
    <t>Table 5.10</t>
  </si>
  <si>
    <t>SP62075</t>
  </si>
  <si>
    <t>Hugo's chemical reaction</t>
  </si>
  <si>
    <t>Table 5.12</t>
  </si>
  <si>
    <t>SP62032</t>
  </si>
  <si>
    <t>3B</t>
  </si>
  <si>
    <t>Hot metal ball on balance</t>
  </si>
  <si>
    <t>Table 5.13</t>
  </si>
  <si>
    <t>SP72232</t>
  </si>
  <si>
    <t>11</t>
  </si>
  <si>
    <t>2C</t>
  </si>
  <si>
    <t>Things Tom should do (DERIVED)</t>
  </si>
  <si>
    <t>Table 5.14</t>
  </si>
  <si>
    <t>SP62158</t>
  </si>
  <si>
    <t>Graphs of musical notes</t>
  </si>
  <si>
    <t>Table 5.15</t>
  </si>
  <si>
    <t>SP62043</t>
  </si>
  <si>
    <t>Electromagnet and paper clips</t>
  </si>
  <si>
    <t>Table 5.16</t>
  </si>
  <si>
    <t>SP62159</t>
  </si>
  <si>
    <t>3D</t>
  </si>
  <si>
    <t>Box pulled by three forces</t>
  </si>
  <si>
    <t>Table 5.19</t>
  </si>
  <si>
    <t>SP72301</t>
  </si>
  <si>
    <t>14</t>
  </si>
  <si>
    <t>Why balloon gets bigger as it rises</t>
  </si>
  <si>
    <t>Table 5.20</t>
  </si>
  <si>
    <t>SP72721</t>
  </si>
  <si>
    <t>Earth's processes cycles, and history</t>
  </si>
  <si>
    <t>Evidence of global warming</t>
  </si>
  <si>
    <t>Table 5.21</t>
  </si>
  <si>
    <t>SP62175</t>
  </si>
  <si>
    <t>Power plant geographic factor</t>
  </si>
  <si>
    <t>A5.6. Percent of students in Ireland whose teachers indicated on the Teacher Questionnaire whether Grade 8 scientific concepts in the TIMSS assessment had been covered</t>
  </si>
  <si>
    <t>A. Biology</t>
  </si>
  <si>
    <t>a) Differences among major taxonomic groups of organisms (plants, animals, fungi, mammals, birds, reptiles, fish, amphibians, insects)</t>
  </si>
  <si>
    <t>b) Major organs and organ systems in humans and other organisms (structure/function, life processes)</t>
  </si>
  <si>
    <t>c) Cells, their structure and functions, including respiration and photosynthesis as cellular processes</t>
  </si>
  <si>
    <t>d) Life cycles, sexual reproduction, and heredity (inherited versus acquired/learned characteristics)</t>
  </si>
  <si>
    <t>e) Role of variation and adaptation in survival/extinction of species (including fossil evidence)</t>
  </si>
  <si>
    <t>f) Interdependence of populations of organisms in an ecosystem (e.g., carbon and water cycles, energy flow, food webs, competition, predation, human impacts on ecosystems)</t>
  </si>
  <si>
    <t>g) Human health (e.g., causes, transmission, and prevention of common infectious diseases, immunity) and the importance of diet, exercise, and other lifestyle choices in maintaining health</t>
  </si>
  <si>
    <t>B. Chemistry</t>
  </si>
  <si>
    <t>a) Particulate structure, classification, and composition of matter (protons, neutrons, electrons, atoms, molecules, elements, compounds, mixtures)</t>
  </si>
  <si>
    <t>b) The periodic table as an organising principle for the known elements</t>
  </si>
  <si>
    <t>c) Physical and chemical properties of matter</t>
  </si>
  <si>
    <t>d) Mixtures and solutions (e.g., solvent, solute, concentration/dilution)</t>
  </si>
  <si>
    <t>e) Properties of common acids and bases (e.g., acids have pH less than 7, reactions with indicators produce colour changes, acids and bases neutralise each other)</t>
  </si>
  <si>
    <t>f) Characteristics of chemical reactions (e.g., transformation of reactants, evidence of chemical change)</t>
  </si>
  <si>
    <t>g) Matter and energy in chemical reactions (conservation of matter, familiar exothermic and endothermic reactions, factors affecting reaction rates)</t>
  </si>
  <si>
    <t>h) The role of electrons in chemical bonds</t>
  </si>
  <si>
    <t>C. Physics</t>
  </si>
  <si>
    <t>a) Physical states and changes in matter (explanations of properties in terms of movement and distance between particles; phase change, changes in volume and/or pressure, physical changes)</t>
  </si>
  <si>
    <t>b) Energy transformation and transfer (e.g., forms of energy, energy conservation, heat temperature, equilibrium)</t>
  </si>
  <si>
    <t>c) Basic properties/behaviours of light (reflection, refraction, colour, shadows, simple ray diagrams)</t>
  </si>
  <si>
    <t>d) Basic properties/behaviours of sound (vibrations that produce sound, transmission through media, loudness, pitch)</t>
  </si>
  <si>
    <t>e) Electric circuits (e.g., electrical conductors/insulators and the fl ow of electricity in series/parallel circuits)</t>
  </si>
  <si>
    <t>f) Properties and uses of permanent magnets and electromagnets</t>
  </si>
  <si>
    <t>g) Motion and forces (e.g., basic description of motion, common mechanical forces, properties of forces, effects of forces, simple machines, buoyancy, effects of density and pressure)</t>
  </si>
  <si>
    <t>D. Earth Science</t>
  </si>
  <si>
    <t>a) Earth’s structure and physical features (e.g., Earth’s crust, mantle, and core; composition and relative distribution of water; composition of Earth’s atmosphere)</t>
  </si>
  <si>
    <t>b) Earth’s processes, cycles, and history (e.g., rock cycle, major geological events, formation of fossils and fossil fuels, water cycle, weather versus climate)</t>
  </si>
  <si>
    <t>c) Earth’s resources, their use, and conservation (e.g., renewable/non-renewable resources, human use of land and water resources)</t>
  </si>
  <si>
    <t>d) Earth in the Solar System and the universe (phenomena on Earth: seasons, eclipses, tides, phases of moon; members of the Solar System; physical features of Earth)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</si>
</sst>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
  </numFmts>
  <fonts count="19">
    <font>
      <sz val="11"/>
      <color theme="1"/>
      <name val="Calibri"/>
      <family val="2"/>
      <scheme val="minor"/>
    </font>
    <font>
      <b/>
      <sz val="11"/>
      <color theme="1"/>
      <name val="Calibri"/>
      <family val="2"/>
      <scheme val="minor"/>
    </font>
    <font>
      <sz val="12"/>
      <color theme="1"/>
      <name val="Calibri"/>
      <family val="2"/>
      <scheme val="minor"/>
    </font>
    <font>
      <sz val="11"/>
      <color rgb="FF9C0006"/>
      <name val="Calibri"/>
      <family val="2"/>
      <scheme val="minor"/>
    </font>
    <font>
      <sz val="11"/>
      <name val="Calibri"/>
      <family val="2"/>
      <scheme val="minor"/>
    </font>
    <font>
      <i/>
      <sz val="11"/>
      <color theme="1"/>
      <name val="Calibri"/>
      <family val="2"/>
      <scheme val="minor"/>
    </font>
    <font>
      <sz val="11"/>
      <color rgb="FF1F497D"/>
      <name val="Calibri"/>
      <family val="2"/>
      <scheme val="minor"/>
    </font>
    <font>
      <u/>
      <sz val="11"/>
      <color theme="10"/>
      <name val="Calibri"/>
      <family val="2"/>
      <scheme val="minor"/>
    </font>
    <font>
      <b/>
      <sz val="12"/>
      <color theme="1"/>
      <name val="Calibri"/>
      <family val="2"/>
      <scheme val="minor"/>
    </font>
    <font>
      <sz val="10"/>
      <name val="Myriad Pro"/>
      <family val="2"/>
    </font>
    <font>
      <sz val="10"/>
      <color theme="1"/>
      <name val="Wingdings 3"/>
      <family val="1"/>
      <charset val="2"/>
    </font>
    <font>
      <sz val="10"/>
      <name val="Calibri"/>
      <family val="2"/>
      <scheme val="minor"/>
    </font>
    <font>
      <sz val="10"/>
      <color theme="1"/>
      <name val="Calibri"/>
      <family val="2"/>
      <scheme val="minor"/>
    </font>
    <font>
      <u/>
      <sz val="11"/>
      <color theme="1"/>
      <name val="Calibri"/>
      <family val="2"/>
      <scheme val="minor"/>
    </font>
    <font>
      <sz val="10"/>
      <name val="Myriad Pro Black"/>
      <family val="2"/>
    </font>
    <font>
      <sz val="11"/>
      <color rgb="FF000000"/>
      <name val="Calibri"/>
      <family val="2"/>
      <scheme val="minor"/>
    </font>
    <font>
      <sz val="11"/>
      <color theme="1"/>
      <name val="Arial"/>
      <family val="2"/>
    </font>
    <font>
      <sz val="10"/>
      <name val="Calibri"/>
      <scheme val="minor"/>
    </font>
    <font>
      <sz val="10"/>
      <color theme="1"/>
      <name val="Calibri"/>
      <scheme val="minor"/>
    </font>
  </fonts>
  <fills count="14">
    <fill>
      <patternFill patternType="none"/>
    </fill>
    <fill>
      <patternFill patternType="gray125"/>
    </fill>
    <fill>
      <patternFill patternType="solid">
        <fgColor theme="4"/>
        <bgColor indexed="64"/>
      </patternFill>
    </fill>
    <fill>
      <patternFill patternType="solid">
        <fgColor theme="7"/>
        <bgColor indexed="64"/>
      </patternFill>
    </fill>
    <fill>
      <patternFill patternType="solid">
        <fgColor theme="9"/>
        <bgColor indexed="64"/>
      </patternFill>
    </fill>
    <fill>
      <patternFill patternType="solid">
        <fgColor rgb="FFFFC000"/>
        <bgColor indexed="64"/>
      </patternFill>
    </fill>
    <fill>
      <patternFill patternType="solid">
        <fgColor theme="0" tint="-0.249977111117893"/>
        <bgColor indexed="64"/>
      </patternFill>
    </fill>
    <fill>
      <patternFill patternType="solid">
        <fgColor rgb="FFFFC7CE"/>
      </patternFill>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0"/>
        <bgColor indexed="64"/>
      </patternFill>
    </fill>
    <fill>
      <patternFill patternType="solid">
        <fgColor rgb="FFFF5050"/>
        <bgColor indexed="64"/>
      </patternFill>
    </fill>
  </fills>
  <borders count="4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indexed="64"/>
      </bottom>
      <diagonal/>
    </border>
    <border>
      <left/>
      <right style="thin">
        <color rgb="FF000000"/>
      </right>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style="thin">
        <color rgb="FF000000"/>
      </left>
      <right/>
      <top/>
      <bottom/>
      <diagonal/>
    </border>
    <border>
      <left/>
      <right style="thin">
        <color rgb="FF000000"/>
      </right>
      <top/>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right/>
      <top style="thin">
        <color rgb="FF000000"/>
      </top>
      <bottom style="thin">
        <color indexed="64"/>
      </bottom>
      <diagonal/>
    </border>
    <border>
      <left style="thin">
        <color indexed="64"/>
      </left>
      <right style="thin">
        <color indexed="64"/>
      </right>
      <top style="thin">
        <color rgb="FF000000"/>
      </top>
      <bottom/>
      <diagonal/>
    </border>
    <border>
      <left style="thin">
        <color indexed="64"/>
      </left>
      <right/>
      <top style="thin">
        <color rgb="FF000000"/>
      </top>
      <bottom/>
      <diagonal/>
    </border>
    <border>
      <left/>
      <right style="thin">
        <color indexed="64"/>
      </right>
      <top style="thin">
        <color rgb="FF000000"/>
      </top>
      <bottom/>
      <diagonal/>
    </border>
    <border>
      <left style="thin">
        <color rgb="FF000000"/>
      </left>
      <right/>
      <top style="thin">
        <color rgb="FF000000"/>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s>
  <cellStyleXfs count="4">
    <xf numFmtId="0" fontId="0" fillId="0" borderId="0"/>
    <xf numFmtId="0" fontId="3" fillId="7" borderId="0" applyNumberFormat="0" applyBorder="0" applyAlignment="0" applyProtection="0"/>
    <xf numFmtId="0" fontId="7" fillId="0" borderId="0" applyNumberFormat="0" applyFill="0" applyBorder="0" applyAlignment="0" applyProtection="0"/>
    <xf numFmtId="0" fontId="16" fillId="0" borderId="0"/>
  </cellStyleXfs>
  <cellXfs count="733">
    <xf numFmtId="0" fontId="0" fillId="0" borderId="0" xfId="0"/>
    <xf numFmtId="0" fontId="2" fillId="6" borderId="13" xfId="0" applyFont="1" applyFill="1" applyBorder="1" applyAlignment="1">
      <alignment horizontal="center"/>
    </xf>
    <xf numFmtId="0" fontId="0" fillId="6" borderId="10" xfId="0" applyFill="1" applyBorder="1" applyAlignment="1">
      <alignment wrapText="1"/>
    </xf>
    <xf numFmtId="0" fontId="0" fillId="6" borderId="10" xfId="0" applyFill="1" applyBorder="1"/>
    <xf numFmtId="0" fontId="1" fillId="0" borderId="0" xfId="0" applyFont="1"/>
    <xf numFmtId="2" fontId="0" fillId="6" borderId="0" xfId="0" applyNumberFormat="1" applyFill="1" applyAlignment="1">
      <alignment horizontal="center"/>
    </xf>
    <xf numFmtId="2" fontId="0" fillId="0" borderId="0" xfId="0" applyNumberFormat="1"/>
    <xf numFmtId="0" fontId="0" fillId="2" borderId="0" xfId="0" applyFill="1"/>
    <xf numFmtId="0" fontId="0" fillId="4" borderId="0" xfId="0" applyFill="1"/>
    <xf numFmtId="0" fontId="6" fillId="0" borderId="0" xfId="0" applyFont="1" applyAlignment="1">
      <alignment vertical="center"/>
    </xf>
    <xf numFmtId="2" fontId="0" fillId="6" borderId="11" xfId="0" applyNumberFormat="1" applyFill="1" applyBorder="1" applyAlignment="1">
      <alignment horizontal="center"/>
    </xf>
    <xf numFmtId="2" fontId="0" fillId="6" borderId="9" xfId="0" applyNumberFormat="1" applyFill="1" applyBorder="1" applyAlignment="1">
      <alignment horizontal="center"/>
    </xf>
    <xf numFmtId="2" fontId="0" fillId="6" borderId="4" xfId="0" applyNumberFormat="1" applyFill="1" applyBorder="1" applyAlignment="1">
      <alignment horizontal="center"/>
    </xf>
    <xf numFmtId="2" fontId="5" fillId="6" borderId="5" xfId="0" applyNumberFormat="1" applyFont="1" applyFill="1" applyBorder="1" applyAlignment="1">
      <alignment horizontal="center"/>
    </xf>
    <xf numFmtId="2" fontId="5" fillId="6" borderId="0" xfId="0" applyNumberFormat="1" applyFont="1" applyFill="1" applyAlignment="1">
      <alignment horizontal="center"/>
    </xf>
    <xf numFmtId="0" fontId="2" fillId="6" borderId="10" xfId="0" applyFont="1" applyFill="1" applyBorder="1" applyAlignment="1">
      <alignment horizontal="center"/>
    </xf>
    <xf numFmtId="0" fontId="0" fillId="2" borderId="2" xfId="0" applyFill="1" applyBorder="1" applyAlignment="1">
      <alignment vertical="center"/>
    </xf>
    <xf numFmtId="0" fontId="0" fillId="4" borderId="13" xfId="0" applyFill="1" applyBorder="1"/>
    <xf numFmtId="0" fontId="2" fillId="8" borderId="10" xfId="0" applyFont="1" applyFill="1" applyBorder="1" applyAlignment="1">
      <alignment horizontal="center"/>
    </xf>
    <xf numFmtId="0" fontId="0" fillId="8" borderId="10" xfId="0" applyFill="1" applyBorder="1" applyAlignment="1">
      <alignment wrapText="1"/>
    </xf>
    <xf numFmtId="2" fontId="0" fillId="8" borderId="10" xfId="0" applyNumberFormat="1" applyFill="1" applyBorder="1" applyAlignment="1">
      <alignment horizontal="center"/>
    </xf>
    <xf numFmtId="0" fontId="5" fillId="8" borderId="10" xfId="0" applyFont="1" applyFill="1" applyBorder="1" applyAlignment="1">
      <alignment horizontal="center"/>
    </xf>
    <xf numFmtId="2" fontId="0" fillId="8" borderId="9" xfId="0" applyNumberFormat="1" applyFill="1" applyBorder="1" applyAlignment="1">
      <alignment horizontal="center"/>
    </xf>
    <xf numFmtId="2" fontId="0" fillId="8" borderId="11" xfId="0" applyNumberFormat="1" applyFill="1" applyBorder="1" applyAlignment="1">
      <alignment horizontal="center"/>
    </xf>
    <xf numFmtId="0" fontId="0" fillId="2" borderId="13" xfId="0" applyFill="1" applyBorder="1"/>
    <xf numFmtId="0" fontId="7" fillId="0" borderId="0" xfId="2"/>
    <xf numFmtId="0" fontId="0" fillId="2" borderId="6" xfId="0" applyFill="1" applyBorder="1" applyAlignment="1">
      <alignment vertical="center"/>
    </xf>
    <xf numFmtId="0" fontId="0" fillId="2" borderId="7" xfId="0" applyFill="1" applyBorder="1"/>
    <xf numFmtId="0" fontId="0" fillId="2" borderId="8" xfId="0" applyFill="1" applyBorder="1"/>
    <xf numFmtId="0" fontId="0" fillId="4" borderId="6" xfId="0" applyFill="1" applyBorder="1"/>
    <xf numFmtId="0" fontId="0" fillId="4" borderId="8" xfId="0" applyFill="1" applyBorder="1"/>
    <xf numFmtId="0" fontId="8" fillId="0" borderId="0" xfId="0" applyFont="1"/>
    <xf numFmtId="0" fontId="0" fillId="2" borderId="0" xfId="0" applyFill="1" applyAlignment="1">
      <alignment wrapText="1"/>
    </xf>
    <xf numFmtId="0" fontId="0" fillId="6" borderId="10" xfId="0" applyFill="1" applyBorder="1" applyAlignment="1">
      <alignment horizontal="left" wrapText="1"/>
    </xf>
    <xf numFmtId="0" fontId="0" fillId="0" borderId="0" xfId="0" applyAlignment="1">
      <alignment horizontal="left"/>
    </xf>
    <xf numFmtId="0" fontId="0" fillId="2" borderId="2" xfId="0" applyFill="1" applyBorder="1" applyAlignment="1">
      <alignment wrapText="1"/>
    </xf>
    <xf numFmtId="0" fontId="0" fillId="2" borderId="13" xfId="0" applyFill="1" applyBorder="1" applyAlignment="1">
      <alignment wrapText="1"/>
    </xf>
    <xf numFmtId="0" fontId="0" fillId="3" borderId="0" xfId="0" applyFill="1" applyAlignment="1">
      <alignment wrapText="1"/>
    </xf>
    <xf numFmtId="2" fontId="4" fillId="2" borderId="2" xfId="1" applyNumberFormat="1" applyFont="1" applyFill="1" applyBorder="1" applyAlignment="1">
      <alignment horizontal="center" vertical="center"/>
    </xf>
    <xf numFmtId="2" fontId="0" fillId="2" borderId="2" xfId="0" applyNumberFormat="1" applyFill="1" applyBorder="1" applyAlignment="1">
      <alignment horizontal="center" vertical="center"/>
    </xf>
    <xf numFmtId="2" fontId="4" fillId="2" borderId="1" xfId="0" applyNumberFormat="1" applyFont="1" applyFill="1" applyBorder="1" applyAlignment="1">
      <alignment horizontal="center" vertical="center"/>
    </xf>
    <xf numFmtId="2" fontId="4" fillId="2" borderId="2" xfId="0" applyNumberFormat="1" applyFont="1" applyFill="1" applyBorder="1" applyAlignment="1">
      <alignment horizontal="center" vertical="center"/>
    </xf>
    <xf numFmtId="2" fontId="4" fillId="2" borderId="4" xfId="0" applyNumberFormat="1" applyFont="1" applyFill="1" applyBorder="1" applyAlignment="1">
      <alignment horizontal="center" vertical="center"/>
    </xf>
    <xf numFmtId="2" fontId="4" fillId="2" borderId="0" xfId="0" applyNumberFormat="1" applyFont="1" applyFill="1" applyAlignment="1">
      <alignment horizontal="center" vertical="center"/>
    </xf>
    <xf numFmtId="2" fontId="0" fillId="2" borderId="0" xfId="0" applyNumberFormat="1" applyFill="1" applyAlignment="1">
      <alignment horizontal="center" vertical="center"/>
    </xf>
    <xf numFmtId="2" fontId="4" fillId="2" borderId="12" xfId="0" applyNumberFormat="1" applyFont="1" applyFill="1" applyBorder="1" applyAlignment="1">
      <alignment horizontal="center" vertical="center"/>
    </xf>
    <xf numFmtId="2" fontId="4" fillId="2" borderId="13" xfId="0" applyNumberFormat="1" applyFont="1" applyFill="1" applyBorder="1" applyAlignment="1">
      <alignment horizontal="center" vertical="center"/>
    </xf>
    <xf numFmtId="2" fontId="0" fillId="2" borderId="13" xfId="0" applyNumberFormat="1" applyFill="1" applyBorder="1" applyAlignment="1">
      <alignment horizontal="center" vertical="center"/>
    </xf>
    <xf numFmtId="2" fontId="4" fillId="3" borderId="4" xfId="0" applyNumberFormat="1" applyFont="1" applyFill="1" applyBorder="1" applyAlignment="1">
      <alignment horizontal="center" vertical="center"/>
    </xf>
    <xf numFmtId="2" fontId="4" fillId="3" borderId="0" xfId="0" applyNumberFormat="1" applyFont="1" applyFill="1" applyAlignment="1">
      <alignment horizontal="center" vertical="center"/>
    </xf>
    <xf numFmtId="2" fontId="0" fillId="5" borderId="0" xfId="0" applyNumberFormat="1" applyFill="1" applyAlignment="1">
      <alignment horizontal="center" vertical="center"/>
    </xf>
    <xf numFmtId="2" fontId="4" fillId="3" borderId="12" xfId="0" applyNumberFormat="1" applyFont="1" applyFill="1" applyBorder="1" applyAlignment="1">
      <alignment horizontal="center" vertical="center"/>
    </xf>
    <xf numFmtId="2" fontId="4" fillId="3" borderId="13" xfId="0" applyNumberFormat="1" applyFont="1" applyFill="1" applyBorder="1" applyAlignment="1">
      <alignment horizontal="center" vertical="center"/>
    </xf>
    <xf numFmtId="2" fontId="4" fillId="2" borderId="3" xfId="0" applyNumberFormat="1" applyFont="1" applyFill="1" applyBorder="1" applyAlignment="1">
      <alignment horizontal="center" vertical="center"/>
    </xf>
    <xf numFmtId="2" fontId="4" fillId="2" borderId="5" xfId="0" applyNumberFormat="1" applyFont="1" applyFill="1" applyBorder="1" applyAlignment="1">
      <alignment horizontal="center" vertical="center"/>
    </xf>
    <xf numFmtId="2" fontId="4" fillId="2" borderId="14" xfId="0" applyNumberFormat="1" applyFont="1" applyFill="1" applyBorder="1" applyAlignment="1">
      <alignment horizontal="center" vertical="center"/>
    </xf>
    <xf numFmtId="0" fontId="0" fillId="3" borderId="2" xfId="0" applyFill="1" applyBorder="1" applyAlignment="1">
      <alignment wrapText="1"/>
    </xf>
    <xf numFmtId="2" fontId="4" fillId="3" borderId="1" xfId="0" applyNumberFormat="1" applyFont="1" applyFill="1" applyBorder="1" applyAlignment="1">
      <alignment horizontal="center" vertical="center"/>
    </xf>
    <xf numFmtId="2" fontId="4" fillId="3" borderId="2" xfId="0" applyNumberFormat="1" applyFont="1" applyFill="1" applyBorder="1" applyAlignment="1">
      <alignment horizontal="center" vertical="center"/>
    </xf>
    <xf numFmtId="2" fontId="0" fillId="5" borderId="2" xfId="0" applyNumberFormat="1" applyFill="1" applyBorder="1" applyAlignment="1">
      <alignment horizontal="center" vertical="center"/>
    </xf>
    <xf numFmtId="2" fontId="4" fillId="3" borderId="3" xfId="0" applyNumberFormat="1" applyFont="1" applyFill="1" applyBorder="1" applyAlignment="1">
      <alignment horizontal="center" vertical="center"/>
    </xf>
    <xf numFmtId="2" fontId="4" fillId="3" borderId="5" xfId="0" applyNumberFormat="1" applyFont="1" applyFill="1" applyBorder="1" applyAlignment="1">
      <alignment horizontal="center" vertical="center"/>
    </xf>
    <xf numFmtId="0" fontId="0" fillId="3" borderId="13" xfId="0" applyFill="1" applyBorder="1" applyAlignment="1">
      <alignment wrapText="1"/>
    </xf>
    <xf numFmtId="2" fontId="0" fillId="5" borderId="13" xfId="0" applyNumberFormat="1" applyFill="1" applyBorder="1" applyAlignment="1">
      <alignment horizontal="center" vertical="center"/>
    </xf>
    <xf numFmtId="2" fontId="4" fillId="3" borderId="14" xfId="0" applyNumberFormat="1" applyFont="1" applyFill="1" applyBorder="1" applyAlignment="1">
      <alignment horizontal="center" vertical="center"/>
    </xf>
    <xf numFmtId="2" fontId="4" fillId="4" borderId="12" xfId="0" applyNumberFormat="1" applyFont="1" applyFill="1" applyBorder="1" applyAlignment="1">
      <alignment horizontal="center" vertical="center"/>
    </xf>
    <xf numFmtId="2" fontId="4" fillId="4" borderId="13" xfId="0" applyNumberFormat="1" applyFont="1" applyFill="1" applyBorder="1" applyAlignment="1">
      <alignment horizontal="center" vertical="center"/>
    </xf>
    <xf numFmtId="2" fontId="0" fillId="4" borderId="13" xfId="0" applyNumberFormat="1" applyFill="1" applyBorder="1" applyAlignment="1">
      <alignment horizontal="center" vertical="center"/>
    </xf>
    <xf numFmtId="2" fontId="4" fillId="4" borderId="14" xfId="0" applyNumberFormat="1" applyFont="1" applyFill="1" applyBorder="1" applyAlignment="1">
      <alignment horizontal="center" vertical="center"/>
    </xf>
    <xf numFmtId="0" fontId="0" fillId="4" borderId="2" xfId="0" applyFill="1" applyBorder="1" applyAlignment="1">
      <alignment wrapText="1"/>
    </xf>
    <xf numFmtId="2" fontId="4" fillId="4" borderId="1" xfId="0" applyNumberFormat="1" applyFont="1" applyFill="1" applyBorder="1" applyAlignment="1">
      <alignment horizontal="center" vertical="center"/>
    </xf>
    <xf numFmtId="2" fontId="4" fillId="4" borderId="2" xfId="0" applyNumberFormat="1" applyFont="1" applyFill="1" applyBorder="1" applyAlignment="1">
      <alignment horizontal="center" vertical="center"/>
    </xf>
    <xf numFmtId="2" fontId="0" fillId="4" borderId="2" xfId="0" applyNumberFormat="1" applyFill="1" applyBorder="1" applyAlignment="1">
      <alignment horizontal="center" vertical="center"/>
    </xf>
    <xf numFmtId="2" fontId="4" fillId="4" borderId="3" xfId="0" applyNumberFormat="1" applyFont="1" applyFill="1" applyBorder="1" applyAlignment="1">
      <alignment horizontal="center" vertical="center"/>
    </xf>
    <xf numFmtId="0" fontId="0" fillId="4" borderId="13" xfId="0" applyFill="1" applyBorder="1" applyAlignment="1">
      <alignment wrapText="1"/>
    </xf>
    <xf numFmtId="0" fontId="0" fillId="4" borderId="10" xfId="0" applyFill="1" applyBorder="1" applyAlignment="1">
      <alignment wrapText="1"/>
    </xf>
    <xf numFmtId="2" fontId="4" fillId="4" borderId="9" xfId="0" applyNumberFormat="1" applyFont="1" applyFill="1" applyBorder="1" applyAlignment="1">
      <alignment horizontal="center" vertical="center"/>
    </xf>
    <xf numFmtId="2" fontId="4" fillId="4" borderId="10" xfId="0" applyNumberFormat="1" applyFont="1" applyFill="1" applyBorder="1" applyAlignment="1">
      <alignment horizontal="center" vertical="center"/>
    </xf>
    <xf numFmtId="2" fontId="0" fillId="4" borderId="10" xfId="0" applyNumberFormat="1" applyFill="1" applyBorder="1" applyAlignment="1">
      <alignment horizontal="center" vertical="center"/>
    </xf>
    <xf numFmtId="2" fontId="4" fillId="4" borderId="11" xfId="0" applyNumberFormat="1" applyFont="1" applyFill="1" applyBorder="1" applyAlignment="1">
      <alignment horizontal="center" vertical="center"/>
    </xf>
    <xf numFmtId="0" fontId="2" fillId="6" borderId="10" xfId="0" applyFont="1" applyFill="1" applyBorder="1" applyAlignment="1">
      <alignment horizontal="left"/>
    </xf>
    <xf numFmtId="0" fontId="2" fillId="6" borderId="6" xfId="0" applyFont="1" applyFill="1" applyBorder="1"/>
    <xf numFmtId="0" fontId="2" fillId="6" borderId="8" xfId="0" applyFont="1" applyFill="1" applyBorder="1"/>
    <xf numFmtId="164" fontId="0" fillId="0" borderId="0" xfId="0" applyNumberFormat="1"/>
    <xf numFmtId="0" fontId="0" fillId="3" borderId="6" xfId="0" applyFill="1" applyBorder="1" applyAlignment="1">
      <alignment wrapText="1"/>
    </xf>
    <xf numFmtId="0" fontId="0" fillId="3" borderId="7" xfId="0" applyFill="1" applyBorder="1" applyAlignment="1">
      <alignment wrapText="1"/>
    </xf>
    <xf numFmtId="0" fontId="0" fillId="4" borderId="8" xfId="0" applyFill="1" applyBorder="1" applyAlignment="1">
      <alignment wrapText="1"/>
    </xf>
    <xf numFmtId="0" fontId="9" fillId="0" borderId="15" xfId="0" applyFont="1" applyBorder="1" applyAlignment="1">
      <alignment horizontal="left" vertical="center" indent="2"/>
    </xf>
    <xf numFmtId="165" fontId="0" fillId="0" borderId="15" xfId="0" applyNumberFormat="1" applyBorder="1" applyAlignment="1">
      <alignment horizontal="center"/>
    </xf>
    <xf numFmtId="0" fontId="10" fillId="0" borderId="15" xfId="0" applyFont="1" applyBorder="1" applyAlignment="1">
      <alignment horizontal="center" vertical="center"/>
    </xf>
    <xf numFmtId="0" fontId="0" fillId="6" borderId="16" xfId="0" applyFill="1" applyBorder="1" applyAlignment="1">
      <alignment horizontal="center"/>
    </xf>
    <xf numFmtId="2" fontId="0" fillId="6" borderId="17" xfId="0" applyNumberFormat="1" applyFill="1" applyBorder="1" applyAlignment="1">
      <alignment horizontal="center"/>
    </xf>
    <xf numFmtId="0" fontId="5" fillId="6" borderId="17" xfId="0" applyFont="1" applyFill="1" applyBorder="1" applyAlignment="1">
      <alignment horizontal="center"/>
    </xf>
    <xf numFmtId="0" fontId="0" fillId="8" borderId="15" xfId="0" applyFill="1" applyBorder="1" applyAlignment="1">
      <alignment horizontal="center" wrapText="1"/>
    </xf>
    <xf numFmtId="0" fontId="0" fillId="0" borderId="15" xfId="0" applyBorder="1" applyAlignment="1">
      <alignment horizontal="center"/>
    </xf>
    <xf numFmtId="0" fontId="0" fillId="4" borderId="15" xfId="0" applyFill="1" applyBorder="1" applyAlignment="1">
      <alignment wrapText="1"/>
    </xf>
    <xf numFmtId="0" fontId="0" fillId="2" borderId="6" xfId="0" applyFill="1" applyBorder="1" applyAlignment="1">
      <alignment horizontal="left" vertical="center" wrapText="1"/>
    </xf>
    <xf numFmtId="164" fontId="4" fillId="2" borderId="2" xfId="0" applyNumberFormat="1" applyFont="1" applyFill="1" applyBorder="1" applyAlignment="1">
      <alignment horizontal="center" vertical="center"/>
    </xf>
    <xf numFmtId="164" fontId="0" fillId="2" borderId="2" xfId="0" applyNumberFormat="1" applyFill="1" applyBorder="1" applyAlignment="1">
      <alignment horizontal="center" vertical="center"/>
    </xf>
    <xf numFmtId="0" fontId="0" fillId="2" borderId="7" xfId="0" applyFill="1" applyBorder="1" applyAlignment="1">
      <alignment horizontal="left" vertical="center" wrapText="1"/>
    </xf>
    <xf numFmtId="164" fontId="4" fillId="2" borderId="0" xfId="0" applyNumberFormat="1" applyFont="1" applyFill="1" applyAlignment="1">
      <alignment horizontal="center" vertical="center"/>
    </xf>
    <xf numFmtId="164" fontId="0" fillId="2" borderId="0" xfId="0" applyNumberFormat="1" applyFill="1" applyAlignment="1">
      <alignment horizontal="center" vertical="center"/>
    </xf>
    <xf numFmtId="0" fontId="0" fillId="2" borderId="8" xfId="0" applyFill="1" applyBorder="1" applyAlignment="1">
      <alignment horizontal="left" vertical="center" wrapText="1"/>
    </xf>
    <xf numFmtId="164" fontId="4" fillId="2" borderId="13" xfId="0" applyNumberFormat="1" applyFont="1" applyFill="1" applyBorder="1" applyAlignment="1">
      <alignment horizontal="center" vertical="center"/>
    </xf>
    <xf numFmtId="164" fontId="0" fillId="2" borderId="13" xfId="0" applyNumberFormat="1" applyFill="1" applyBorder="1" applyAlignment="1">
      <alignment horizontal="center" vertical="center"/>
    </xf>
    <xf numFmtId="164" fontId="4" fillId="3" borderId="2" xfId="0" applyNumberFormat="1" applyFont="1" applyFill="1" applyBorder="1" applyAlignment="1">
      <alignment horizontal="center" vertical="center"/>
    </xf>
    <xf numFmtId="164" fontId="0" fillId="5" borderId="2" xfId="0" applyNumberFormat="1" applyFill="1" applyBorder="1" applyAlignment="1">
      <alignment horizontal="center" vertical="center"/>
    </xf>
    <xf numFmtId="2" fontId="0" fillId="3" borderId="2" xfId="0" applyNumberFormat="1" applyFill="1" applyBorder="1" applyAlignment="1">
      <alignment horizontal="center" vertical="center"/>
    </xf>
    <xf numFmtId="164" fontId="4" fillId="3" borderId="0" xfId="0" applyNumberFormat="1" applyFont="1" applyFill="1" applyAlignment="1">
      <alignment horizontal="center" vertical="center"/>
    </xf>
    <xf numFmtId="164" fontId="0" fillId="5" borderId="0" xfId="0" applyNumberFormat="1" applyFill="1" applyAlignment="1">
      <alignment horizontal="center" vertical="center"/>
    </xf>
    <xf numFmtId="2" fontId="0" fillId="3" borderId="0" xfId="0" applyNumberFormat="1" applyFill="1" applyAlignment="1">
      <alignment horizontal="center" vertical="center"/>
    </xf>
    <xf numFmtId="0" fontId="0" fillId="3" borderId="8" xfId="0" applyFill="1" applyBorder="1" applyAlignment="1">
      <alignment wrapText="1"/>
    </xf>
    <xf numFmtId="164" fontId="4" fillId="3" borderId="13" xfId="0" applyNumberFormat="1" applyFont="1" applyFill="1" applyBorder="1" applyAlignment="1">
      <alignment horizontal="center" vertical="center"/>
    </xf>
    <xf numFmtId="164" fontId="0" fillId="5" borderId="13" xfId="0" applyNumberFormat="1" applyFill="1" applyBorder="1" applyAlignment="1">
      <alignment horizontal="center" vertical="center"/>
    </xf>
    <xf numFmtId="2" fontId="0" fillId="3" borderId="13" xfId="0" applyNumberFormat="1" applyFill="1" applyBorder="1" applyAlignment="1">
      <alignment horizontal="center" vertical="center"/>
    </xf>
    <xf numFmtId="0" fontId="0" fillId="4" borderId="7" xfId="0" applyFill="1" applyBorder="1" applyAlignment="1">
      <alignment wrapText="1"/>
    </xf>
    <xf numFmtId="164" fontId="4" fillId="4" borderId="0" xfId="0" applyNumberFormat="1" applyFont="1" applyFill="1" applyAlignment="1">
      <alignment horizontal="center" vertical="center"/>
    </xf>
    <xf numFmtId="2" fontId="4" fillId="4" borderId="0" xfId="0" applyNumberFormat="1" applyFont="1" applyFill="1" applyAlignment="1">
      <alignment horizontal="center" vertical="center"/>
    </xf>
    <xf numFmtId="164" fontId="0" fillId="4" borderId="0" xfId="0" applyNumberFormat="1" applyFill="1" applyAlignment="1">
      <alignment horizontal="center" vertical="center"/>
    </xf>
    <xf numFmtId="2" fontId="0" fillId="4" borderId="0" xfId="0" applyNumberFormat="1" applyFill="1" applyAlignment="1">
      <alignment horizontal="center" vertical="center"/>
    </xf>
    <xf numFmtId="164" fontId="4" fillId="4" borderId="13" xfId="0" applyNumberFormat="1" applyFont="1" applyFill="1" applyBorder="1" applyAlignment="1">
      <alignment horizontal="center" vertical="center"/>
    </xf>
    <xf numFmtId="164" fontId="0" fillId="4" borderId="13" xfId="0" applyNumberFormat="1" applyFill="1" applyBorder="1" applyAlignment="1">
      <alignment horizontal="center" vertical="center"/>
    </xf>
    <xf numFmtId="1" fontId="1" fillId="0" borderId="0" xfId="0" applyNumberFormat="1" applyFont="1"/>
    <xf numFmtId="0" fontId="11" fillId="0" borderId="15" xfId="0" applyFont="1" applyBorder="1" applyAlignment="1">
      <alignment horizontal="left" vertical="center" indent="1"/>
    </xf>
    <xf numFmtId="0" fontId="11" fillId="0" borderId="15" xfId="0" applyFont="1" applyBorder="1" applyAlignment="1">
      <alignment horizontal="center" vertical="center"/>
    </xf>
    <xf numFmtId="0" fontId="11" fillId="0" borderId="15" xfId="0" applyFont="1" applyBorder="1" applyAlignment="1">
      <alignment horizontal="left" vertical="center" indent="2"/>
    </xf>
    <xf numFmtId="164" fontId="12" fillId="0" borderId="15" xfId="0" applyNumberFormat="1" applyFont="1" applyBorder="1" applyAlignment="1">
      <alignment horizontal="center"/>
    </xf>
    <xf numFmtId="165" fontId="12" fillId="0" borderId="15" xfId="0" applyNumberFormat="1" applyFont="1" applyBorder="1" applyAlignment="1">
      <alignment horizontal="center"/>
    </xf>
    <xf numFmtId="0" fontId="0" fillId="0" borderId="0" xfId="0" applyAlignment="1">
      <alignment horizontal="center"/>
    </xf>
    <xf numFmtId="0" fontId="0" fillId="8" borderId="15" xfId="0" applyFill="1" applyBorder="1" applyAlignment="1">
      <alignment wrapText="1"/>
    </xf>
    <xf numFmtId="0" fontId="1" fillId="2" borderId="15" xfId="0" applyFont="1" applyFill="1" applyBorder="1" applyAlignment="1">
      <alignment wrapText="1"/>
    </xf>
    <xf numFmtId="0" fontId="0" fillId="2" borderId="15" xfId="0" applyFill="1" applyBorder="1" applyAlignment="1">
      <alignment horizontal="center"/>
    </xf>
    <xf numFmtId="0" fontId="0" fillId="2" borderId="15" xfId="0" applyFill="1" applyBorder="1" applyAlignment="1">
      <alignment wrapText="1"/>
    </xf>
    <xf numFmtId="0" fontId="1" fillId="3" borderId="15" xfId="0" applyFont="1" applyFill="1" applyBorder="1" applyAlignment="1">
      <alignment wrapText="1"/>
    </xf>
    <xf numFmtId="0" fontId="0" fillId="3" borderId="15" xfId="0" applyFill="1" applyBorder="1" applyAlignment="1">
      <alignment wrapText="1"/>
    </xf>
    <xf numFmtId="0" fontId="1" fillId="4" borderId="15" xfId="0" applyFont="1" applyFill="1" applyBorder="1" applyAlignment="1">
      <alignment wrapText="1"/>
    </xf>
    <xf numFmtId="0" fontId="13" fillId="0" borderId="0" xfId="0" applyFont="1"/>
    <xf numFmtId="1" fontId="0" fillId="0" borderId="0" xfId="0" applyNumberFormat="1"/>
    <xf numFmtId="0" fontId="0" fillId="9" borderId="15" xfId="0" applyFill="1" applyBorder="1" applyAlignment="1">
      <alignment horizontal="center" vertical="center" textRotation="90" wrapText="1"/>
    </xf>
    <xf numFmtId="0" fontId="0" fillId="2" borderId="1" xfId="0" applyFill="1" applyBorder="1" applyAlignment="1">
      <alignment vertical="center"/>
    </xf>
    <xf numFmtId="2" fontId="4" fillId="9" borderId="1" xfId="0" applyNumberFormat="1" applyFont="1" applyFill="1" applyBorder="1" applyAlignment="1">
      <alignment horizontal="center" vertical="center"/>
    </xf>
    <xf numFmtId="2" fontId="4" fillId="9" borderId="2" xfId="0" applyNumberFormat="1" applyFont="1" applyFill="1" applyBorder="1" applyAlignment="1">
      <alignment horizontal="center" vertical="center"/>
    </xf>
    <xf numFmtId="2" fontId="0" fillId="9" borderId="2" xfId="0" applyNumberFormat="1" applyFill="1" applyBorder="1" applyAlignment="1">
      <alignment horizontal="center" vertical="center"/>
    </xf>
    <xf numFmtId="2" fontId="4" fillId="9" borderId="3" xfId="0" applyNumberFormat="1" applyFont="1" applyFill="1" applyBorder="1" applyAlignment="1">
      <alignment horizontal="center" vertical="center"/>
    </xf>
    <xf numFmtId="2" fontId="4" fillId="9" borderId="4" xfId="0" applyNumberFormat="1" applyFont="1" applyFill="1" applyBorder="1" applyAlignment="1">
      <alignment horizontal="center" vertical="center"/>
    </xf>
    <xf numFmtId="2" fontId="4" fillId="9" borderId="0" xfId="0" applyNumberFormat="1" applyFont="1" applyFill="1" applyAlignment="1">
      <alignment horizontal="center" vertical="center"/>
    </xf>
    <xf numFmtId="2" fontId="0" fillId="9" borderId="0" xfId="0" applyNumberFormat="1" applyFill="1" applyAlignment="1">
      <alignment horizontal="center" vertical="center"/>
    </xf>
    <xf numFmtId="2" fontId="4" fillId="9" borderId="5" xfId="0" applyNumberFormat="1" applyFont="1" applyFill="1" applyBorder="1" applyAlignment="1">
      <alignment horizontal="center" vertical="center"/>
    </xf>
    <xf numFmtId="2" fontId="4" fillId="9" borderId="12" xfId="0" applyNumberFormat="1" applyFont="1" applyFill="1" applyBorder="1" applyAlignment="1">
      <alignment horizontal="center" vertical="center"/>
    </xf>
    <xf numFmtId="2" fontId="4" fillId="9" borderId="13" xfId="0" applyNumberFormat="1" applyFont="1" applyFill="1" applyBorder="1" applyAlignment="1">
      <alignment horizontal="center" vertical="center"/>
    </xf>
    <xf numFmtId="2" fontId="0" fillId="9" borderId="13" xfId="0" applyNumberFormat="1" applyFill="1" applyBorder="1" applyAlignment="1">
      <alignment horizontal="center" vertical="center"/>
    </xf>
    <xf numFmtId="2" fontId="4" fillId="9" borderId="14" xfId="0" applyNumberFormat="1" applyFont="1" applyFill="1" applyBorder="1" applyAlignment="1">
      <alignment horizontal="center" vertical="center"/>
    </xf>
    <xf numFmtId="0" fontId="0" fillId="4" borderId="0" xfId="0" applyFill="1" applyAlignment="1">
      <alignment wrapText="1"/>
    </xf>
    <xf numFmtId="2" fontId="4" fillId="4" borderId="4" xfId="0" applyNumberFormat="1" applyFont="1" applyFill="1" applyBorder="1" applyAlignment="1">
      <alignment horizontal="center" vertical="center"/>
    </xf>
    <xf numFmtId="2" fontId="4" fillId="4" borderId="5" xfId="0" applyNumberFormat="1" applyFont="1" applyFill="1" applyBorder="1" applyAlignment="1">
      <alignment horizontal="center" vertical="center"/>
    </xf>
    <xf numFmtId="2" fontId="0" fillId="0" borderId="0" xfId="0" applyNumberFormat="1" applyAlignment="1">
      <alignment horizontal="center"/>
    </xf>
    <xf numFmtId="2" fontId="4" fillId="2" borderId="19" xfId="1" applyNumberFormat="1" applyFont="1" applyFill="1" applyBorder="1" applyAlignment="1">
      <alignment horizontal="center" vertical="center"/>
    </xf>
    <xf numFmtId="2" fontId="0" fillId="2" borderId="19" xfId="0" applyNumberFormat="1" applyFill="1" applyBorder="1" applyAlignment="1">
      <alignment horizontal="center" vertical="center"/>
    </xf>
    <xf numFmtId="2" fontId="4" fillId="2" borderId="18" xfId="0" applyNumberFormat="1" applyFont="1" applyFill="1" applyBorder="1" applyAlignment="1">
      <alignment horizontal="center" vertical="center"/>
    </xf>
    <xf numFmtId="2" fontId="4" fillId="2" borderId="19" xfId="0" applyNumberFormat="1" applyFont="1" applyFill="1" applyBorder="1" applyAlignment="1">
      <alignment horizontal="center" vertical="center"/>
    </xf>
    <xf numFmtId="2" fontId="0" fillId="2" borderId="18" xfId="0" applyNumberFormat="1" applyFill="1" applyBorder="1" applyAlignment="1">
      <alignment horizontal="center" vertical="center"/>
    </xf>
    <xf numFmtId="2" fontId="0" fillId="2" borderId="20" xfId="0" applyNumberFormat="1" applyFill="1" applyBorder="1" applyAlignment="1">
      <alignment horizontal="center" vertical="center"/>
    </xf>
    <xf numFmtId="2" fontId="0" fillId="2" borderId="3" xfId="0" applyNumberFormat="1" applyFill="1" applyBorder="1" applyAlignment="1">
      <alignment horizontal="center" vertical="center"/>
    </xf>
    <xf numFmtId="2" fontId="4" fillId="2" borderId="21" xfId="0" applyNumberFormat="1" applyFont="1" applyFill="1" applyBorder="1" applyAlignment="1">
      <alignment horizontal="center" vertical="center"/>
    </xf>
    <xf numFmtId="2" fontId="0" fillId="2" borderId="21" xfId="0" applyNumberFormat="1" applyFill="1" applyBorder="1" applyAlignment="1">
      <alignment horizontal="center" vertical="center"/>
    </xf>
    <xf numFmtId="2" fontId="0" fillId="2" borderId="22" xfId="0" applyNumberFormat="1" applyFill="1" applyBorder="1" applyAlignment="1">
      <alignment horizontal="center" vertical="center"/>
    </xf>
    <xf numFmtId="2" fontId="0" fillId="2" borderId="14" xfId="0" applyNumberFormat="1" applyFill="1" applyBorder="1" applyAlignment="1">
      <alignment horizontal="center" vertical="center"/>
    </xf>
    <xf numFmtId="2" fontId="4" fillId="2" borderId="23" xfId="0" applyNumberFormat="1" applyFont="1" applyFill="1" applyBorder="1" applyAlignment="1">
      <alignment horizontal="center" vertical="center"/>
    </xf>
    <xf numFmtId="2" fontId="0" fillId="2" borderId="23" xfId="0" applyNumberFormat="1" applyFill="1" applyBorder="1" applyAlignment="1">
      <alignment horizontal="center" vertical="center"/>
    </xf>
    <xf numFmtId="2" fontId="0" fillId="2" borderId="24" xfId="0" applyNumberFormat="1" applyFill="1" applyBorder="1" applyAlignment="1">
      <alignment horizontal="center" vertical="center"/>
    </xf>
    <xf numFmtId="2" fontId="4" fillId="9" borderId="23" xfId="0" applyNumberFormat="1" applyFont="1" applyFill="1" applyBorder="1" applyAlignment="1">
      <alignment horizontal="center" vertical="center"/>
    </xf>
    <xf numFmtId="2" fontId="0" fillId="9" borderId="23" xfId="0" applyNumberFormat="1" applyFill="1" applyBorder="1" applyAlignment="1">
      <alignment horizontal="center" vertical="center"/>
    </xf>
    <xf numFmtId="2" fontId="0" fillId="9" borderId="24" xfId="0" applyNumberFormat="1" applyFill="1" applyBorder="1" applyAlignment="1">
      <alignment horizontal="center" vertical="center"/>
    </xf>
    <xf numFmtId="2" fontId="0" fillId="9" borderId="3" xfId="0" applyNumberFormat="1" applyFill="1" applyBorder="1" applyAlignment="1">
      <alignment horizontal="center" vertical="center"/>
    </xf>
    <xf numFmtId="2" fontId="4" fillId="9" borderId="25" xfId="0" applyNumberFormat="1" applyFont="1" applyFill="1" applyBorder="1" applyAlignment="1">
      <alignment horizontal="center" vertical="center"/>
    </xf>
    <xf numFmtId="2" fontId="0" fillId="9" borderId="25" xfId="0" applyNumberFormat="1" applyFill="1" applyBorder="1" applyAlignment="1">
      <alignment horizontal="center" vertical="center"/>
    </xf>
    <xf numFmtId="2" fontId="0" fillId="9" borderId="26" xfId="0" applyNumberFormat="1" applyFill="1" applyBorder="1" applyAlignment="1">
      <alignment horizontal="center" vertical="center"/>
    </xf>
    <xf numFmtId="2" fontId="0" fillId="9" borderId="5" xfId="0" applyNumberFormat="1" applyFill="1" applyBorder="1" applyAlignment="1">
      <alignment horizontal="center" vertical="center"/>
    </xf>
    <xf numFmtId="2" fontId="4" fillId="9" borderId="21" xfId="0" applyNumberFormat="1" applyFont="1" applyFill="1" applyBorder="1" applyAlignment="1">
      <alignment horizontal="center" vertical="center"/>
    </xf>
    <xf numFmtId="2" fontId="0" fillId="9" borderId="21" xfId="0" applyNumberFormat="1" applyFill="1" applyBorder="1" applyAlignment="1">
      <alignment horizontal="center" vertical="center"/>
    </xf>
    <xf numFmtId="2" fontId="0" fillId="9" borderId="22" xfId="0" applyNumberFormat="1" applyFill="1" applyBorder="1" applyAlignment="1">
      <alignment horizontal="center" vertical="center"/>
    </xf>
    <xf numFmtId="2" fontId="0" fillId="9" borderId="14" xfId="0" applyNumberFormat="1" applyFill="1" applyBorder="1" applyAlignment="1">
      <alignment horizontal="center" vertical="center"/>
    </xf>
    <xf numFmtId="2" fontId="4" fillId="4" borderId="25" xfId="0" applyNumberFormat="1" applyFont="1" applyFill="1" applyBorder="1" applyAlignment="1">
      <alignment horizontal="center" vertical="center"/>
    </xf>
    <xf numFmtId="2" fontId="0" fillId="4" borderId="25" xfId="0" applyNumberFormat="1" applyFill="1" applyBorder="1" applyAlignment="1">
      <alignment horizontal="center" vertical="center"/>
    </xf>
    <xf numFmtId="2" fontId="0" fillId="4" borderId="26" xfId="0" applyNumberFormat="1" applyFill="1" applyBorder="1" applyAlignment="1">
      <alignment horizontal="center" vertical="center"/>
    </xf>
    <xf numFmtId="2" fontId="0" fillId="4" borderId="5" xfId="0" applyNumberFormat="1" applyFill="1" applyBorder="1" applyAlignment="1">
      <alignment horizontal="center" vertical="center"/>
    </xf>
    <xf numFmtId="2" fontId="4" fillId="4" borderId="27" xfId="0" applyNumberFormat="1" applyFont="1" applyFill="1" applyBorder="1" applyAlignment="1">
      <alignment horizontal="center" vertical="center"/>
    </xf>
    <xf numFmtId="2" fontId="4" fillId="4" borderId="17" xfId="0" applyNumberFormat="1" applyFont="1" applyFill="1" applyBorder="1" applyAlignment="1">
      <alignment horizontal="center" vertical="center"/>
    </xf>
    <xf numFmtId="2" fontId="0" fillId="4" borderId="17" xfId="0" applyNumberFormat="1" applyFill="1" applyBorder="1" applyAlignment="1">
      <alignment horizontal="center" vertical="center"/>
    </xf>
    <xf numFmtId="2" fontId="0" fillId="4" borderId="27" xfId="0" applyNumberFormat="1" applyFill="1" applyBorder="1" applyAlignment="1">
      <alignment horizontal="center" vertical="center"/>
    </xf>
    <xf numFmtId="2" fontId="0" fillId="4" borderId="28" xfId="0" applyNumberFormat="1" applyFill="1" applyBorder="1" applyAlignment="1">
      <alignment horizontal="center" vertical="center"/>
    </xf>
    <xf numFmtId="2" fontId="0" fillId="4" borderId="11" xfId="0" applyNumberFormat="1" applyFill="1" applyBorder="1" applyAlignment="1">
      <alignment horizontal="center" vertical="center"/>
    </xf>
    <xf numFmtId="1" fontId="6" fillId="0" borderId="0" xfId="0" applyNumberFormat="1" applyFont="1" applyAlignment="1">
      <alignment vertical="center"/>
    </xf>
    <xf numFmtId="0" fontId="1" fillId="5" borderId="15" xfId="0" applyFont="1" applyFill="1" applyBorder="1" applyAlignment="1">
      <alignment wrapText="1"/>
    </xf>
    <xf numFmtId="0" fontId="0" fillId="5" borderId="15" xfId="0" applyFill="1" applyBorder="1" applyAlignment="1">
      <alignment wrapText="1"/>
    </xf>
    <xf numFmtId="0" fontId="0" fillId="0" borderId="0" xfId="0" applyAlignment="1">
      <alignment vertical="center"/>
    </xf>
    <xf numFmtId="164" fontId="0" fillId="0" borderId="0" xfId="0" applyNumberFormat="1" applyAlignment="1">
      <alignment horizontal="center" vertical="center"/>
    </xf>
    <xf numFmtId="164" fontId="0" fillId="2" borderId="4" xfId="0" applyNumberFormat="1" applyFill="1" applyBorder="1" applyAlignment="1">
      <alignment horizontal="center" vertical="center"/>
    </xf>
    <xf numFmtId="164" fontId="0" fillId="4" borderId="4" xfId="0" applyNumberFormat="1" applyFill="1" applyBorder="1" applyAlignment="1">
      <alignment horizontal="center" vertical="center"/>
    </xf>
    <xf numFmtId="164" fontId="0" fillId="4" borderId="12" xfId="0" applyNumberFormat="1" applyFill="1" applyBorder="1" applyAlignment="1">
      <alignment horizontal="center" vertical="center"/>
    </xf>
    <xf numFmtId="164" fontId="0" fillId="2" borderId="12" xfId="0" applyNumberFormat="1" applyFill="1" applyBorder="1" applyAlignment="1">
      <alignment horizontal="center" vertical="center"/>
    </xf>
    <xf numFmtId="0" fontId="0" fillId="0" borderId="0" xfId="0" applyAlignment="1">
      <alignment wrapText="1"/>
    </xf>
    <xf numFmtId="0" fontId="0" fillId="0" borderId="0" xfId="0" applyAlignment="1">
      <alignment horizontal="center" vertical="center"/>
    </xf>
    <xf numFmtId="0" fontId="0" fillId="8" borderId="15" xfId="0" applyFill="1" applyBorder="1" applyAlignment="1">
      <alignment horizontal="center" vertical="center" wrapText="1"/>
    </xf>
    <xf numFmtId="0" fontId="0" fillId="4" borderId="0" xfId="0" applyFill="1" applyAlignment="1">
      <alignment vertical="center" wrapText="1"/>
    </xf>
    <xf numFmtId="0" fontId="7" fillId="0" borderId="0" xfId="2" applyFill="1"/>
    <xf numFmtId="164" fontId="1" fillId="0" borderId="0" xfId="0" applyNumberFormat="1" applyFont="1"/>
    <xf numFmtId="1" fontId="4" fillId="0" borderId="0" xfId="0" applyNumberFormat="1" applyFont="1"/>
    <xf numFmtId="0" fontId="0" fillId="6" borderId="15" xfId="0" applyFill="1" applyBorder="1" applyAlignment="1">
      <alignment horizontal="center" wrapText="1"/>
    </xf>
    <xf numFmtId="0" fontId="14" fillId="6" borderId="15" xfId="0" applyFont="1" applyFill="1" applyBorder="1" applyAlignment="1">
      <alignment horizontal="center" vertical="center" wrapText="1"/>
    </xf>
    <xf numFmtId="49" fontId="14" fillId="6" borderId="15" xfId="0" applyNumberFormat="1" applyFont="1" applyFill="1" applyBorder="1" applyAlignment="1">
      <alignment horizontal="center" vertical="center" wrapText="1"/>
    </xf>
    <xf numFmtId="0" fontId="0" fillId="6" borderId="15" xfId="0" applyFill="1" applyBorder="1" applyAlignment="1">
      <alignment wrapText="1"/>
    </xf>
    <xf numFmtId="0" fontId="11" fillId="6" borderId="15" xfId="0" applyFont="1" applyFill="1" applyBorder="1" applyAlignment="1">
      <alignment horizontal="center" vertical="center" wrapText="1"/>
    </xf>
    <xf numFmtId="49" fontId="11" fillId="6" borderId="15" xfId="0" applyNumberFormat="1" applyFont="1" applyFill="1" applyBorder="1" applyAlignment="1">
      <alignment horizontal="center" vertical="center" wrapText="1"/>
    </xf>
    <xf numFmtId="0" fontId="10" fillId="0" borderId="8" xfId="0" applyFont="1" applyBorder="1" applyAlignment="1">
      <alignment horizontal="center" vertical="center"/>
    </xf>
    <xf numFmtId="164" fontId="14" fillId="6" borderId="15" xfId="0" applyNumberFormat="1" applyFont="1" applyFill="1" applyBorder="1" applyAlignment="1">
      <alignment horizontal="center" vertical="center" wrapText="1"/>
    </xf>
    <xf numFmtId="165" fontId="14" fillId="6" borderId="15" xfId="0" applyNumberFormat="1" applyFont="1" applyFill="1" applyBorder="1" applyAlignment="1">
      <alignment horizontal="center" vertical="center" wrapText="1"/>
    </xf>
    <xf numFmtId="0" fontId="0" fillId="6" borderId="9" xfId="0" applyFill="1" applyBorder="1" applyAlignment="1">
      <alignment horizontal="center" wrapText="1"/>
    </xf>
    <xf numFmtId="0" fontId="1" fillId="4" borderId="12" xfId="0" applyFont="1" applyFill="1" applyBorder="1" applyAlignment="1">
      <alignment horizontal="left" vertical="center"/>
    </xf>
    <xf numFmtId="164" fontId="0" fillId="6" borderId="9" xfId="0" applyNumberFormat="1" applyFill="1" applyBorder="1" applyAlignment="1">
      <alignment horizontal="center"/>
    </xf>
    <xf numFmtId="0" fontId="0" fillId="6" borderId="10" xfId="0" applyFill="1" applyBorder="1" applyAlignment="1">
      <alignment horizontal="center"/>
    </xf>
    <xf numFmtId="164" fontId="0" fillId="6" borderId="10" xfId="0" applyNumberFormat="1" applyFill="1" applyBorder="1" applyAlignment="1">
      <alignment horizontal="center"/>
    </xf>
    <xf numFmtId="0" fontId="0" fillId="6" borderId="11" xfId="0" applyFill="1" applyBorder="1" applyAlignment="1">
      <alignment horizontal="center"/>
    </xf>
    <xf numFmtId="164" fontId="4" fillId="2" borderId="2" xfId="0" applyNumberFormat="1" applyFont="1" applyFill="1" applyBorder="1" applyAlignment="1">
      <alignment horizontal="center"/>
    </xf>
    <xf numFmtId="2" fontId="4" fillId="2" borderId="2" xfId="0" applyNumberFormat="1" applyFont="1" applyFill="1" applyBorder="1" applyAlignment="1">
      <alignment horizontal="center"/>
    </xf>
    <xf numFmtId="2" fontId="4" fillId="2" borderId="3" xfId="0" applyNumberFormat="1" applyFont="1" applyFill="1" applyBorder="1" applyAlignment="1">
      <alignment horizontal="center"/>
    </xf>
    <xf numFmtId="164" fontId="4" fillId="2" borderId="0" xfId="0" applyNumberFormat="1" applyFont="1" applyFill="1" applyAlignment="1">
      <alignment horizontal="center"/>
    </xf>
    <xf numFmtId="2" fontId="4" fillId="2" borderId="0" xfId="0" applyNumberFormat="1" applyFont="1" applyFill="1" applyAlignment="1">
      <alignment horizontal="center"/>
    </xf>
    <xf numFmtId="2" fontId="4" fillId="2" borderId="5" xfId="0" applyNumberFormat="1" applyFont="1" applyFill="1" applyBorder="1" applyAlignment="1">
      <alignment horizontal="center"/>
    </xf>
    <xf numFmtId="164" fontId="4" fillId="2" borderId="13" xfId="0" applyNumberFormat="1" applyFont="1" applyFill="1" applyBorder="1" applyAlignment="1">
      <alignment horizontal="center"/>
    </xf>
    <xf numFmtId="2" fontId="4" fillId="2" borderId="13" xfId="0" applyNumberFormat="1" applyFont="1" applyFill="1" applyBorder="1" applyAlignment="1">
      <alignment horizontal="center"/>
    </xf>
    <xf numFmtId="2" fontId="4" fillId="2" borderId="14" xfId="0" applyNumberFormat="1" applyFont="1" applyFill="1" applyBorder="1" applyAlignment="1">
      <alignment horizontal="center"/>
    </xf>
    <xf numFmtId="164" fontId="4" fillId="4" borderId="2" xfId="0" applyNumberFormat="1" applyFont="1" applyFill="1" applyBorder="1" applyAlignment="1">
      <alignment horizontal="center"/>
    </xf>
    <xf numFmtId="2" fontId="4" fillId="4" borderId="2" xfId="0" applyNumberFormat="1" applyFont="1" applyFill="1" applyBorder="1" applyAlignment="1">
      <alignment horizontal="center"/>
    </xf>
    <xf numFmtId="2" fontId="4" fillId="4" borderId="3" xfId="0" applyNumberFormat="1" applyFont="1" applyFill="1" applyBorder="1" applyAlignment="1">
      <alignment horizontal="center"/>
    </xf>
    <xf numFmtId="164" fontId="4" fillId="4" borderId="13" xfId="1" applyNumberFormat="1" applyFont="1" applyFill="1" applyBorder="1" applyAlignment="1">
      <alignment horizontal="center"/>
    </xf>
    <xf numFmtId="2" fontId="4" fillId="4" borderId="13" xfId="0" applyNumberFormat="1" applyFont="1" applyFill="1" applyBorder="1" applyAlignment="1">
      <alignment horizontal="center"/>
    </xf>
    <xf numFmtId="164" fontId="4" fillId="4" borderId="13" xfId="0" applyNumberFormat="1" applyFont="1" applyFill="1" applyBorder="1" applyAlignment="1">
      <alignment horizontal="center"/>
    </xf>
    <xf numFmtId="2" fontId="4" fillId="4" borderId="14" xfId="0" applyNumberFormat="1" applyFont="1" applyFill="1" applyBorder="1" applyAlignment="1">
      <alignment horizontal="center"/>
    </xf>
    <xf numFmtId="164" fontId="4" fillId="3" borderId="1" xfId="0" applyNumberFormat="1" applyFont="1" applyFill="1" applyBorder="1" applyAlignment="1">
      <alignment horizontal="center" vertical="center"/>
    </xf>
    <xf numFmtId="164" fontId="0" fillId="3" borderId="2" xfId="0" applyNumberFormat="1" applyFill="1" applyBorder="1" applyAlignment="1">
      <alignment horizontal="center" vertical="center"/>
    </xf>
    <xf numFmtId="164" fontId="4" fillId="3" borderId="12" xfId="0" applyNumberFormat="1" applyFont="1" applyFill="1" applyBorder="1" applyAlignment="1">
      <alignment horizontal="center" vertical="center"/>
    </xf>
    <xf numFmtId="164" fontId="0" fillId="3" borderId="13" xfId="0" applyNumberFormat="1" applyFill="1" applyBorder="1" applyAlignment="1">
      <alignment horizontal="center" vertical="center"/>
    </xf>
    <xf numFmtId="0" fontId="0" fillId="3" borderId="2" xfId="0" applyFill="1" applyBorder="1" applyAlignment="1">
      <alignment horizontal="left" vertical="center"/>
    </xf>
    <xf numFmtId="0" fontId="0" fillId="3" borderId="13" xfId="0" applyFill="1" applyBorder="1" applyAlignment="1">
      <alignment horizontal="left" vertical="center"/>
    </xf>
    <xf numFmtId="0" fontId="0" fillId="8" borderId="9" xfId="0" applyFill="1" applyBorder="1" applyAlignment="1">
      <alignment horizontal="center" vertical="center"/>
    </xf>
    <xf numFmtId="2" fontId="0" fillId="8" borderId="10" xfId="0" applyNumberFormat="1" applyFill="1" applyBorder="1" applyAlignment="1">
      <alignment horizontal="center" vertical="center"/>
    </xf>
    <xf numFmtId="0" fontId="5" fillId="8" borderId="10" xfId="0" applyFont="1" applyFill="1" applyBorder="1" applyAlignment="1">
      <alignment horizontal="center" vertical="center"/>
    </xf>
    <xf numFmtId="2" fontId="0" fillId="8" borderId="9" xfId="0" applyNumberFormat="1" applyFill="1" applyBorder="1" applyAlignment="1">
      <alignment horizontal="center" vertical="center"/>
    </xf>
    <xf numFmtId="2" fontId="0" fillId="8" borderId="11" xfId="0" applyNumberFormat="1" applyFill="1" applyBorder="1" applyAlignment="1">
      <alignment horizontal="center" vertical="center"/>
    </xf>
    <xf numFmtId="164" fontId="4" fillId="2" borderId="1" xfId="0" applyNumberFormat="1" applyFont="1" applyFill="1" applyBorder="1" applyAlignment="1">
      <alignment horizontal="center" vertical="center"/>
    </xf>
    <xf numFmtId="164" fontId="4" fillId="2" borderId="4" xfId="0" applyNumberFormat="1" applyFont="1" applyFill="1" applyBorder="1" applyAlignment="1">
      <alignment horizontal="center" vertical="center"/>
    </xf>
    <xf numFmtId="164" fontId="4" fillId="2" borderId="12" xfId="0" applyNumberFormat="1" applyFont="1" applyFill="1" applyBorder="1" applyAlignment="1">
      <alignment horizontal="center" vertical="center"/>
    </xf>
    <xf numFmtId="164" fontId="4" fillId="4" borderId="4" xfId="0" applyNumberFormat="1" applyFont="1" applyFill="1" applyBorder="1" applyAlignment="1">
      <alignment horizontal="center" vertical="center"/>
    </xf>
    <xf numFmtId="164" fontId="4" fillId="4" borderId="12" xfId="0" applyNumberFormat="1" applyFont="1" applyFill="1" applyBorder="1" applyAlignment="1">
      <alignment horizontal="center" vertical="center"/>
    </xf>
    <xf numFmtId="164" fontId="4" fillId="3" borderId="0" xfId="0" applyNumberFormat="1" applyFont="1" applyFill="1" applyAlignment="1">
      <alignment horizontal="center" vertical="center" wrapText="1"/>
    </xf>
    <xf numFmtId="2" fontId="4" fillId="3" borderId="0" xfId="0" applyNumberFormat="1" applyFont="1" applyFill="1" applyAlignment="1">
      <alignment horizontal="center" vertical="center" wrapText="1"/>
    </xf>
    <xf numFmtId="2" fontId="4" fillId="3" borderId="5" xfId="0" applyNumberFormat="1" applyFont="1" applyFill="1" applyBorder="1" applyAlignment="1">
      <alignment horizontal="center" vertical="center" wrapText="1"/>
    </xf>
    <xf numFmtId="164" fontId="0" fillId="5" borderId="0" xfId="0" applyNumberFormat="1" applyFill="1" applyAlignment="1">
      <alignment horizontal="center" vertical="center" wrapText="1"/>
    </xf>
    <xf numFmtId="2" fontId="0" fillId="3" borderId="0" xfId="0" applyNumberFormat="1" applyFill="1" applyAlignment="1">
      <alignment horizontal="center" vertical="center" wrapText="1"/>
    </xf>
    <xf numFmtId="164" fontId="0" fillId="3" borderId="0" xfId="0" applyNumberFormat="1" applyFill="1" applyAlignment="1">
      <alignment horizontal="center" vertical="center" wrapText="1"/>
    </xf>
    <xf numFmtId="2" fontId="0" fillId="3" borderId="4" xfId="0" applyNumberFormat="1" applyFill="1" applyBorder="1" applyAlignment="1">
      <alignment horizontal="center" vertical="center" wrapText="1"/>
    </xf>
    <xf numFmtId="2" fontId="0" fillId="3" borderId="5" xfId="0" applyNumberFormat="1" applyFill="1" applyBorder="1" applyAlignment="1">
      <alignment horizontal="center" vertical="center" wrapText="1"/>
    </xf>
    <xf numFmtId="2" fontId="0" fillId="3" borderId="1" xfId="0" applyNumberFormat="1" applyFill="1" applyBorder="1" applyAlignment="1">
      <alignment horizontal="center" vertical="center" wrapText="1"/>
    </xf>
    <xf numFmtId="2" fontId="0" fillId="3" borderId="2" xfId="0" applyNumberFormat="1" applyFill="1" applyBorder="1" applyAlignment="1">
      <alignment horizontal="center" vertical="center" wrapText="1"/>
    </xf>
    <xf numFmtId="2" fontId="0" fillId="3" borderId="3" xfId="0" applyNumberFormat="1" applyFill="1" applyBorder="1" applyAlignment="1">
      <alignment horizontal="center" vertical="center" wrapText="1"/>
    </xf>
    <xf numFmtId="164" fontId="4" fillId="5" borderId="0" xfId="0" applyNumberFormat="1" applyFont="1" applyFill="1" applyAlignment="1">
      <alignment horizontal="center" vertical="center" wrapText="1"/>
    </xf>
    <xf numFmtId="2" fontId="4" fillId="5" borderId="5" xfId="0" applyNumberFormat="1" applyFont="1" applyFill="1" applyBorder="1" applyAlignment="1">
      <alignment horizontal="center" vertical="center" wrapText="1"/>
    </xf>
    <xf numFmtId="0" fontId="0" fillId="3" borderId="6" xfId="0" applyFill="1" applyBorder="1" applyAlignment="1">
      <alignment horizontal="left" vertical="center" wrapText="1"/>
    </xf>
    <xf numFmtId="0" fontId="0" fillId="3" borderId="8" xfId="0" applyFill="1" applyBorder="1" applyAlignment="1">
      <alignment horizontal="left" vertical="center" wrapText="1"/>
    </xf>
    <xf numFmtId="164" fontId="0" fillId="2" borderId="2" xfId="0" applyNumberFormat="1" applyFill="1" applyBorder="1" applyAlignment="1">
      <alignment horizontal="center"/>
    </xf>
    <xf numFmtId="2" fontId="0" fillId="2" borderId="2" xfId="0" applyNumberFormat="1" applyFill="1" applyBorder="1" applyAlignment="1">
      <alignment horizontal="center"/>
    </xf>
    <xf numFmtId="2" fontId="0" fillId="2" borderId="1" xfId="0" applyNumberFormat="1" applyFill="1" applyBorder="1" applyAlignment="1">
      <alignment horizontal="center"/>
    </xf>
    <xf numFmtId="2" fontId="0" fillId="2" borderId="3" xfId="0" applyNumberFormat="1" applyFill="1" applyBorder="1" applyAlignment="1">
      <alignment horizontal="center"/>
    </xf>
    <xf numFmtId="164" fontId="0" fillId="2" borderId="0" xfId="0" applyNumberFormat="1" applyFill="1" applyAlignment="1">
      <alignment horizontal="center"/>
    </xf>
    <xf numFmtId="2" fontId="0" fillId="2" borderId="0" xfId="0" applyNumberFormat="1" applyFill="1" applyAlignment="1">
      <alignment horizontal="center"/>
    </xf>
    <xf numFmtId="2" fontId="0" fillId="2" borderId="4" xfId="0" applyNumberFormat="1" applyFill="1" applyBorder="1" applyAlignment="1">
      <alignment horizontal="center"/>
    </xf>
    <xf numFmtId="2" fontId="0" fillId="2" borderId="5" xfId="0" applyNumberFormat="1" applyFill="1" applyBorder="1" applyAlignment="1">
      <alignment horizontal="center"/>
    </xf>
    <xf numFmtId="164" fontId="0" fillId="2" borderId="13" xfId="0" applyNumberFormat="1" applyFill="1" applyBorder="1" applyAlignment="1">
      <alignment horizontal="center"/>
    </xf>
    <xf numFmtId="2" fontId="0" fillId="2" borderId="13" xfId="0" applyNumberFormat="1" applyFill="1" applyBorder="1" applyAlignment="1">
      <alignment horizontal="center"/>
    </xf>
    <xf numFmtId="2" fontId="0" fillId="2" borderId="12" xfId="0" applyNumberFormat="1" applyFill="1" applyBorder="1" applyAlignment="1">
      <alignment horizontal="center"/>
    </xf>
    <xf numFmtId="2" fontId="0" fillId="2" borderId="14" xfId="0" applyNumberFormat="1" applyFill="1" applyBorder="1" applyAlignment="1">
      <alignment horizontal="center"/>
    </xf>
    <xf numFmtId="164" fontId="0" fillId="4" borderId="2" xfId="0" applyNumberFormat="1" applyFill="1" applyBorder="1" applyAlignment="1">
      <alignment horizontal="center"/>
    </xf>
    <xf numFmtId="2" fontId="0" fillId="4" borderId="2" xfId="0" applyNumberFormat="1" applyFill="1" applyBorder="1" applyAlignment="1">
      <alignment horizontal="center"/>
    </xf>
    <xf numFmtId="2" fontId="0" fillId="4" borderId="1" xfId="0" applyNumberFormat="1" applyFill="1" applyBorder="1" applyAlignment="1">
      <alignment horizontal="center"/>
    </xf>
    <xf numFmtId="2" fontId="0" fillId="4" borderId="3" xfId="0" applyNumberFormat="1" applyFill="1" applyBorder="1" applyAlignment="1">
      <alignment horizontal="center"/>
    </xf>
    <xf numFmtId="164" fontId="0" fillId="4" borderId="13" xfId="0" applyNumberFormat="1" applyFill="1" applyBorder="1" applyAlignment="1">
      <alignment horizontal="center"/>
    </xf>
    <xf numFmtId="2" fontId="0" fillId="4" borderId="13" xfId="0" applyNumberFormat="1" applyFill="1" applyBorder="1" applyAlignment="1">
      <alignment horizontal="center"/>
    </xf>
    <xf numFmtId="2" fontId="0" fillId="4" borderId="12" xfId="0" applyNumberFormat="1" applyFill="1" applyBorder="1" applyAlignment="1">
      <alignment horizontal="center"/>
    </xf>
    <xf numFmtId="2" fontId="0" fillId="4" borderId="14" xfId="0" applyNumberFormat="1" applyFill="1" applyBorder="1" applyAlignment="1">
      <alignment horizontal="center"/>
    </xf>
    <xf numFmtId="164" fontId="0" fillId="8" borderId="9" xfId="0" applyNumberFormat="1" applyFill="1" applyBorder="1" applyAlignment="1">
      <alignment horizontal="center" vertical="center" wrapText="1"/>
    </xf>
    <xf numFmtId="0" fontId="0" fillId="8" borderId="10" xfId="0" applyFill="1" applyBorder="1" applyAlignment="1">
      <alignment horizontal="center" vertical="center"/>
    </xf>
    <xf numFmtId="164" fontId="0" fillId="8" borderId="10" xfId="0" applyNumberFormat="1" applyFill="1" applyBorder="1" applyAlignment="1">
      <alignment horizontal="center" vertical="center" wrapText="1"/>
    </xf>
    <xf numFmtId="0" fontId="1" fillId="4" borderId="9" xfId="0" applyFont="1" applyFill="1" applyBorder="1" applyAlignment="1">
      <alignment horizontal="left" vertical="center"/>
    </xf>
    <xf numFmtId="0" fontId="0" fillId="6" borderId="10" xfId="0" applyFill="1" applyBorder="1" applyAlignment="1">
      <alignment horizontal="center" wrapText="1"/>
    </xf>
    <xf numFmtId="0" fontId="0" fillId="6" borderId="10" xfId="0" applyFill="1" applyBorder="1" applyAlignment="1">
      <alignment vertical="center"/>
    </xf>
    <xf numFmtId="164" fontId="4" fillId="2" borderId="1" xfId="1" applyNumberFormat="1" applyFont="1" applyFill="1" applyBorder="1" applyAlignment="1">
      <alignment horizontal="center" vertical="center"/>
    </xf>
    <xf numFmtId="164" fontId="4" fillId="3" borderId="4" xfId="0" applyNumberFormat="1" applyFont="1" applyFill="1" applyBorder="1" applyAlignment="1">
      <alignment horizontal="center" vertical="center"/>
    </xf>
    <xf numFmtId="164" fontId="4" fillId="4" borderId="1" xfId="0" applyNumberFormat="1" applyFont="1" applyFill="1" applyBorder="1" applyAlignment="1">
      <alignment horizontal="center" vertical="center"/>
    </xf>
    <xf numFmtId="164" fontId="4" fillId="4" borderId="9" xfId="0" applyNumberFormat="1" applyFont="1" applyFill="1" applyBorder="1" applyAlignment="1">
      <alignment horizontal="center" vertical="center"/>
    </xf>
    <xf numFmtId="164" fontId="0" fillId="4" borderId="2" xfId="0" applyNumberFormat="1" applyFill="1" applyBorder="1" applyAlignment="1">
      <alignment horizontal="center" vertical="center"/>
    </xf>
    <xf numFmtId="164" fontId="0" fillId="4" borderId="10" xfId="0" applyNumberFormat="1" applyFill="1" applyBorder="1" applyAlignment="1">
      <alignment horizontal="center" vertical="center"/>
    </xf>
    <xf numFmtId="2" fontId="0" fillId="6" borderId="0" xfId="0" applyNumberFormat="1" applyFill="1" applyAlignment="1">
      <alignment horizontal="center" vertical="center"/>
    </xf>
    <xf numFmtId="2" fontId="5" fillId="6" borderId="0" xfId="0" applyNumberFormat="1" applyFont="1" applyFill="1" applyAlignment="1">
      <alignment horizontal="center" vertical="center"/>
    </xf>
    <xf numFmtId="2" fontId="0" fillId="6" borderId="1" xfId="0" applyNumberFormat="1" applyFill="1" applyBorder="1" applyAlignment="1">
      <alignment horizontal="center" vertical="center"/>
    </xf>
    <xf numFmtId="2" fontId="0" fillId="6" borderId="3" xfId="0" applyNumberFormat="1" applyFill="1" applyBorder="1" applyAlignment="1">
      <alignment horizontal="center" vertical="center"/>
    </xf>
    <xf numFmtId="0" fontId="0" fillId="6" borderId="9" xfId="0" applyFill="1" applyBorder="1" applyAlignment="1">
      <alignment horizontal="center" vertical="center"/>
    </xf>
    <xf numFmtId="0" fontId="0" fillId="6" borderId="10" xfId="0" applyFill="1" applyBorder="1" applyAlignment="1">
      <alignment horizontal="center" vertical="center"/>
    </xf>
    <xf numFmtId="0" fontId="0" fillId="6" borderId="11" xfId="0" applyFill="1" applyBorder="1" applyAlignment="1">
      <alignment horizontal="center" vertical="center"/>
    </xf>
    <xf numFmtId="2" fontId="0" fillId="6" borderId="4" xfId="0" applyNumberFormat="1" applyFill="1" applyBorder="1" applyAlignment="1">
      <alignment horizontal="center" vertical="center"/>
    </xf>
    <xf numFmtId="2" fontId="5" fillId="6" borderId="5" xfId="0" applyNumberFormat="1" applyFont="1" applyFill="1" applyBorder="1" applyAlignment="1">
      <alignment horizontal="center" vertical="center"/>
    </xf>
    <xf numFmtId="164" fontId="4" fillId="2" borderId="2" xfId="1" applyNumberFormat="1" applyFont="1" applyFill="1" applyBorder="1" applyAlignment="1">
      <alignment horizontal="center" vertical="center"/>
    </xf>
    <xf numFmtId="2" fontId="4" fillId="2" borderId="3" xfId="1" applyNumberFormat="1" applyFont="1" applyFill="1" applyBorder="1" applyAlignment="1">
      <alignment horizontal="center" vertical="center"/>
    </xf>
    <xf numFmtId="164" fontId="0" fillId="2" borderId="1" xfId="0" applyNumberFormat="1" applyFill="1" applyBorder="1" applyAlignment="1">
      <alignment horizontal="center" vertical="center"/>
    </xf>
    <xf numFmtId="2" fontId="0" fillId="2" borderId="1" xfId="0" applyNumberFormat="1" applyFill="1" applyBorder="1" applyAlignment="1">
      <alignment horizontal="center" vertical="center"/>
    </xf>
    <xf numFmtId="2" fontId="0" fillId="2" borderId="5" xfId="0" applyNumberFormat="1" applyFill="1" applyBorder="1" applyAlignment="1">
      <alignment horizontal="center" vertical="center"/>
    </xf>
    <xf numFmtId="2" fontId="0" fillId="2" borderId="4" xfId="0" applyNumberFormat="1" applyFill="1" applyBorder="1" applyAlignment="1">
      <alignment horizontal="center" vertical="center"/>
    </xf>
    <xf numFmtId="2" fontId="0" fillId="2" borderId="12" xfId="0" applyNumberFormat="1" applyFill="1" applyBorder="1" applyAlignment="1">
      <alignment horizontal="center" vertical="center"/>
    </xf>
    <xf numFmtId="164" fontId="0" fillId="3" borderId="1" xfId="0" applyNumberFormat="1" applyFill="1" applyBorder="1" applyAlignment="1">
      <alignment horizontal="center" vertical="center"/>
    </xf>
    <xf numFmtId="2" fontId="0" fillId="3" borderId="3" xfId="0" applyNumberFormat="1" applyFill="1" applyBorder="1" applyAlignment="1">
      <alignment horizontal="center" vertical="center"/>
    </xf>
    <xf numFmtId="2" fontId="0" fillId="3" borderId="1" xfId="0" applyNumberFormat="1" applyFill="1" applyBorder="1" applyAlignment="1">
      <alignment horizontal="center" vertical="center"/>
    </xf>
    <xf numFmtId="164" fontId="0" fillId="3" borderId="4" xfId="0" applyNumberFormat="1" applyFill="1" applyBorder="1" applyAlignment="1">
      <alignment horizontal="center" vertical="center"/>
    </xf>
    <xf numFmtId="164" fontId="0" fillId="3" borderId="0" xfId="0" applyNumberFormat="1" applyFill="1" applyAlignment="1">
      <alignment horizontal="center" vertical="center"/>
    </xf>
    <xf numFmtId="2" fontId="0" fillId="3" borderId="5" xfId="0" applyNumberFormat="1" applyFill="1" applyBorder="1" applyAlignment="1">
      <alignment horizontal="center" vertical="center"/>
    </xf>
    <xf numFmtId="2" fontId="0" fillId="3" borderId="4" xfId="0" applyNumberFormat="1" applyFill="1" applyBorder="1" applyAlignment="1">
      <alignment horizontal="center" vertical="center"/>
    </xf>
    <xf numFmtId="164" fontId="4" fillId="3" borderId="13" xfId="1" applyNumberFormat="1" applyFont="1" applyFill="1" applyBorder="1" applyAlignment="1">
      <alignment horizontal="center" vertical="center"/>
    </xf>
    <xf numFmtId="164" fontId="0" fillId="3" borderId="12" xfId="0" applyNumberFormat="1" applyFill="1" applyBorder="1" applyAlignment="1">
      <alignment horizontal="center" vertical="center"/>
    </xf>
    <xf numFmtId="2" fontId="0" fillId="3" borderId="14" xfId="0" applyNumberFormat="1" applyFill="1" applyBorder="1" applyAlignment="1">
      <alignment horizontal="center" vertical="center"/>
    </xf>
    <xf numFmtId="2" fontId="0" fillId="3" borderId="12" xfId="0" applyNumberFormat="1" applyFill="1" applyBorder="1" applyAlignment="1">
      <alignment horizontal="center" vertical="center"/>
    </xf>
    <xf numFmtId="164" fontId="4" fillId="4" borderId="2" xfId="0" applyNumberFormat="1" applyFont="1" applyFill="1" applyBorder="1" applyAlignment="1">
      <alignment horizontal="center" vertical="center"/>
    </xf>
    <xf numFmtId="164" fontId="0" fillId="4" borderId="1" xfId="0" applyNumberFormat="1" applyFill="1" applyBorder="1" applyAlignment="1">
      <alignment horizontal="center" vertical="center"/>
    </xf>
    <xf numFmtId="2" fontId="0" fillId="4" borderId="3" xfId="0" applyNumberFormat="1" applyFill="1" applyBorder="1" applyAlignment="1">
      <alignment horizontal="center" vertical="center"/>
    </xf>
    <xf numFmtId="2" fontId="0" fillId="4" borderId="1" xfId="0" applyNumberFormat="1" applyFill="1" applyBorder="1" applyAlignment="1">
      <alignment horizontal="center" vertical="center"/>
    </xf>
    <xf numFmtId="2" fontId="0" fillId="4" borderId="14" xfId="0" applyNumberFormat="1" applyFill="1" applyBorder="1" applyAlignment="1">
      <alignment horizontal="center" vertical="center"/>
    </xf>
    <xf numFmtId="2" fontId="0" fillId="4" borderId="12" xfId="0" applyNumberFormat="1" applyFill="1" applyBorder="1" applyAlignment="1">
      <alignment horizontal="center" vertical="center"/>
    </xf>
    <xf numFmtId="164" fontId="4" fillId="4" borderId="13" xfId="1" applyNumberFormat="1" applyFont="1" applyFill="1" applyBorder="1" applyAlignment="1">
      <alignment horizontal="center" vertical="center"/>
    </xf>
    <xf numFmtId="164" fontId="0" fillId="2" borderId="15" xfId="0" applyNumberFormat="1" applyFill="1" applyBorder="1" applyAlignment="1">
      <alignment horizontal="center"/>
    </xf>
    <xf numFmtId="164" fontId="0" fillId="5" borderId="15" xfId="0" applyNumberFormat="1" applyFill="1" applyBorder="1" applyAlignment="1">
      <alignment horizontal="center"/>
    </xf>
    <xf numFmtId="164" fontId="0" fillId="4" borderId="15" xfId="0" applyNumberFormat="1" applyFill="1" applyBorder="1" applyAlignment="1">
      <alignment horizontal="center"/>
    </xf>
    <xf numFmtId="164" fontId="0" fillId="6" borderId="1" xfId="0" applyNumberFormat="1" applyFill="1" applyBorder="1" applyAlignment="1">
      <alignment horizontal="center" vertical="center" wrapText="1"/>
    </xf>
    <xf numFmtId="0" fontId="0" fillId="6" borderId="2" xfId="0" applyFill="1" applyBorder="1" applyAlignment="1">
      <alignment horizontal="center" vertical="center"/>
    </xf>
    <xf numFmtId="164" fontId="0" fillId="6" borderId="2" xfId="0" applyNumberFormat="1" applyFill="1" applyBorder="1" applyAlignment="1">
      <alignment horizontal="center" vertical="center" wrapText="1"/>
    </xf>
    <xf numFmtId="0" fontId="0" fillId="6" borderId="1" xfId="0" applyFill="1" applyBorder="1" applyAlignment="1">
      <alignment horizontal="center" vertical="center"/>
    </xf>
    <xf numFmtId="2" fontId="0" fillId="6" borderId="2" xfId="0" applyNumberFormat="1" applyFill="1" applyBorder="1" applyAlignment="1">
      <alignment horizontal="center" vertical="center"/>
    </xf>
    <xf numFmtId="0" fontId="5" fillId="6" borderId="3" xfId="0" applyFont="1" applyFill="1" applyBorder="1" applyAlignment="1">
      <alignment horizontal="center" vertical="center"/>
    </xf>
    <xf numFmtId="164" fontId="0" fillId="6" borderId="9" xfId="0" applyNumberFormat="1" applyFill="1" applyBorder="1" applyAlignment="1">
      <alignment horizontal="center" vertical="center"/>
    </xf>
    <xf numFmtId="164" fontId="0" fillId="6" borderId="10" xfId="0" applyNumberFormat="1" applyFill="1" applyBorder="1" applyAlignment="1">
      <alignment horizontal="center" vertical="center"/>
    </xf>
    <xf numFmtId="2" fontId="0" fillId="6" borderId="9" xfId="0" applyNumberFormat="1" applyFill="1" applyBorder="1" applyAlignment="1">
      <alignment horizontal="center" vertical="center"/>
    </xf>
    <xf numFmtId="2" fontId="0" fillId="6" borderId="11" xfId="0" applyNumberFormat="1" applyFill="1" applyBorder="1" applyAlignment="1">
      <alignment horizontal="center" vertical="center"/>
    </xf>
    <xf numFmtId="2" fontId="0" fillId="4" borderId="4" xfId="0" applyNumberFormat="1" applyFill="1" applyBorder="1" applyAlignment="1">
      <alignment horizontal="center" vertical="center"/>
    </xf>
    <xf numFmtId="0" fontId="0" fillId="6" borderId="9" xfId="0" applyFill="1" applyBorder="1" applyAlignment="1">
      <alignment horizontal="center" vertical="center" wrapText="1"/>
    </xf>
    <xf numFmtId="0" fontId="5" fillId="6" borderId="2" xfId="0" applyFont="1" applyFill="1" applyBorder="1" applyAlignment="1">
      <alignment horizontal="center" vertical="center"/>
    </xf>
    <xf numFmtId="0" fontId="0" fillId="6" borderId="10" xfId="0" applyFill="1" applyBorder="1" applyAlignment="1">
      <alignment horizontal="center" vertical="center" wrapText="1"/>
    </xf>
    <xf numFmtId="2" fontId="0" fillId="4" borderId="9" xfId="0" applyNumberFormat="1" applyFill="1" applyBorder="1" applyAlignment="1">
      <alignment horizontal="center" vertical="center"/>
    </xf>
    <xf numFmtId="164" fontId="0" fillId="4" borderId="9" xfId="0" applyNumberFormat="1" applyFill="1" applyBorder="1" applyAlignment="1">
      <alignment horizontal="center" vertical="center"/>
    </xf>
    <xf numFmtId="0" fontId="0" fillId="4" borderId="19" xfId="0" applyFill="1" applyBorder="1" applyAlignment="1">
      <alignment wrapText="1"/>
    </xf>
    <xf numFmtId="164" fontId="0" fillId="4" borderId="31" xfId="0" applyNumberFormat="1" applyFill="1" applyBorder="1" applyAlignment="1">
      <alignment horizontal="center" vertical="center"/>
    </xf>
    <xf numFmtId="2" fontId="0" fillId="4" borderId="19" xfId="0" applyNumberFormat="1" applyFill="1" applyBorder="1" applyAlignment="1">
      <alignment horizontal="center" vertical="center"/>
    </xf>
    <xf numFmtId="164" fontId="0" fillId="4" borderId="19" xfId="0" applyNumberFormat="1" applyFill="1" applyBorder="1" applyAlignment="1">
      <alignment horizontal="center" vertical="center"/>
    </xf>
    <xf numFmtId="2" fontId="0" fillId="4" borderId="31" xfId="0" applyNumberFormat="1" applyFill="1" applyBorder="1" applyAlignment="1">
      <alignment horizontal="center" vertical="center"/>
    </xf>
    <xf numFmtId="2" fontId="0" fillId="4" borderId="32" xfId="0" applyNumberFormat="1" applyFill="1" applyBorder="1" applyAlignment="1">
      <alignment horizontal="center" vertical="center"/>
    </xf>
    <xf numFmtId="2" fontId="0" fillId="6" borderId="10" xfId="0" applyNumberFormat="1" applyFill="1" applyBorder="1" applyAlignment="1">
      <alignment horizontal="center" vertical="center"/>
    </xf>
    <xf numFmtId="2" fontId="5" fillId="6" borderId="10" xfId="0" applyNumberFormat="1" applyFont="1" applyFill="1" applyBorder="1" applyAlignment="1">
      <alignment horizontal="center" vertical="center"/>
    </xf>
    <xf numFmtId="0" fontId="1" fillId="4" borderId="9" xfId="0" applyFont="1" applyFill="1" applyBorder="1" applyAlignment="1">
      <alignment wrapText="1"/>
    </xf>
    <xf numFmtId="0" fontId="15" fillId="0" borderId="0" xfId="3" applyFont="1" applyAlignment="1">
      <alignment horizontal="left" vertical="center" readingOrder="1"/>
    </xf>
    <xf numFmtId="0" fontId="10" fillId="0" borderId="0" xfId="0" applyFont="1" applyAlignment="1">
      <alignment horizontal="center" vertical="center"/>
    </xf>
    <xf numFmtId="0" fontId="0" fillId="2" borderId="7" xfId="0" applyFill="1" applyBorder="1" applyAlignment="1">
      <alignment vertical="center"/>
    </xf>
    <xf numFmtId="0" fontId="0" fillId="2" borderId="8" xfId="0" applyFill="1" applyBorder="1" applyAlignment="1">
      <alignment vertical="center"/>
    </xf>
    <xf numFmtId="0" fontId="0" fillId="9" borderId="15" xfId="0" applyFill="1" applyBorder="1" applyAlignment="1">
      <alignment vertical="center"/>
    </xf>
    <xf numFmtId="0" fontId="0" fillId="4" borderId="7" xfId="0" applyFill="1" applyBorder="1" applyAlignment="1">
      <alignment vertical="center"/>
    </xf>
    <xf numFmtId="0" fontId="0" fillId="4" borderId="8" xfId="0" applyFill="1" applyBorder="1" applyAlignment="1">
      <alignment vertical="center"/>
    </xf>
    <xf numFmtId="2" fontId="0" fillId="9" borderId="10" xfId="0" applyNumberFormat="1" applyFill="1" applyBorder="1" applyAlignment="1">
      <alignment horizontal="center" vertical="center"/>
    </xf>
    <xf numFmtId="2" fontId="0" fillId="9" borderId="9" xfId="0" applyNumberFormat="1" applyFill="1" applyBorder="1" applyAlignment="1">
      <alignment horizontal="center" vertical="center"/>
    </xf>
    <xf numFmtId="2" fontId="0" fillId="9" borderId="11" xfId="0" applyNumberFormat="1" applyFill="1" applyBorder="1" applyAlignment="1">
      <alignment horizontal="center" vertical="center"/>
    </xf>
    <xf numFmtId="164" fontId="0" fillId="8" borderId="10" xfId="0" applyNumberFormat="1" applyFill="1" applyBorder="1" applyAlignment="1">
      <alignment horizontal="center" wrapText="1"/>
    </xf>
    <xf numFmtId="0" fontId="0" fillId="8" borderId="10" xfId="0" applyFill="1" applyBorder="1" applyAlignment="1">
      <alignment horizontal="center"/>
    </xf>
    <xf numFmtId="164" fontId="0" fillId="8" borderId="9" xfId="0" applyNumberFormat="1" applyFill="1" applyBorder="1" applyAlignment="1">
      <alignment horizontal="center" wrapText="1"/>
    </xf>
    <xf numFmtId="0" fontId="0" fillId="13" borderId="6" xfId="0" applyFill="1" applyBorder="1" applyAlignment="1">
      <alignment vertical="center"/>
    </xf>
    <xf numFmtId="2" fontId="0" fillId="13" borderId="2" xfId="0" applyNumberFormat="1" applyFill="1" applyBorder="1" applyAlignment="1">
      <alignment horizontal="center" vertical="center"/>
    </xf>
    <xf numFmtId="2" fontId="0" fillId="13" borderId="1" xfId="0" applyNumberFormat="1" applyFill="1" applyBorder="1" applyAlignment="1">
      <alignment horizontal="center" vertical="center"/>
    </xf>
    <xf numFmtId="2" fontId="0" fillId="13" borderId="3" xfId="0" applyNumberFormat="1" applyFill="1" applyBorder="1" applyAlignment="1">
      <alignment horizontal="center" vertical="center"/>
    </xf>
    <xf numFmtId="0" fontId="0" fillId="13" borderId="8" xfId="0" applyFill="1" applyBorder="1" applyAlignment="1">
      <alignment vertical="center"/>
    </xf>
    <xf numFmtId="2" fontId="0" fillId="13" borderId="13" xfId="0" applyNumberFormat="1" applyFill="1" applyBorder="1" applyAlignment="1">
      <alignment horizontal="center" vertical="center"/>
    </xf>
    <xf numFmtId="2" fontId="0" fillId="13" borderId="12" xfId="0" applyNumberFormat="1" applyFill="1" applyBorder="1" applyAlignment="1">
      <alignment horizontal="center" vertical="center"/>
    </xf>
    <xf numFmtId="2" fontId="0" fillId="13" borderId="14" xfId="0" applyNumberFormat="1" applyFill="1" applyBorder="1" applyAlignment="1">
      <alignment horizontal="center" vertical="center"/>
    </xf>
    <xf numFmtId="0" fontId="12" fillId="0" borderId="9" xfId="0" applyFont="1" applyBorder="1"/>
    <xf numFmtId="164" fontId="0" fillId="3" borderId="15" xfId="0" applyNumberFormat="1" applyFill="1" applyBorder="1" applyAlignment="1">
      <alignment horizontal="center"/>
    </xf>
    <xf numFmtId="0" fontId="2" fillId="8" borderId="10" xfId="0" applyFont="1" applyFill="1" applyBorder="1" applyAlignment="1">
      <alignment horizontal="center" vertical="center"/>
    </xf>
    <xf numFmtId="0" fontId="0" fillId="8" borderId="10" xfId="0" applyFill="1" applyBorder="1" applyAlignment="1">
      <alignment vertical="center" wrapText="1"/>
    </xf>
    <xf numFmtId="0" fontId="1" fillId="0" borderId="0" xfId="0" applyFont="1" applyAlignment="1">
      <alignment vertical="center"/>
    </xf>
    <xf numFmtId="0" fontId="0" fillId="2" borderId="4" xfId="0" applyFill="1" applyBorder="1" applyAlignment="1">
      <alignment vertical="center"/>
    </xf>
    <xf numFmtId="0" fontId="0" fillId="8" borderId="11" xfId="0" applyFill="1" applyBorder="1" applyAlignment="1">
      <alignment horizontal="center" vertical="center"/>
    </xf>
    <xf numFmtId="0" fontId="0" fillId="13" borderId="1" xfId="0" applyFill="1" applyBorder="1" applyAlignment="1">
      <alignment vertical="center"/>
    </xf>
    <xf numFmtId="0" fontId="0" fillId="13" borderId="12" xfId="0" applyFill="1" applyBorder="1" applyAlignment="1">
      <alignment vertical="center"/>
    </xf>
    <xf numFmtId="2" fontId="15" fillId="2" borderId="1" xfId="0" applyNumberFormat="1" applyFont="1" applyFill="1" applyBorder="1" applyAlignment="1">
      <alignment horizontal="center" vertical="center"/>
    </xf>
    <xf numFmtId="2" fontId="15" fillId="2" borderId="2" xfId="0" applyNumberFormat="1" applyFont="1" applyFill="1" applyBorder="1" applyAlignment="1">
      <alignment horizontal="center" vertical="center"/>
    </xf>
    <xf numFmtId="2" fontId="15" fillId="2" borderId="3" xfId="0" applyNumberFormat="1" applyFont="1" applyFill="1" applyBorder="1" applyAlignment="1">
      <alignment horizontal="center" vertical="center"/>
    </xf>
    <xf numFmtId="2" fontId="15" fillId="2" borderId="4" xfId="0" applyNumberFormat="1" applyFont="1" applyFill="1" applyBorder="1" applyAlignment="1">
      <alignment horizontal="center" vertical="center"/>
    </xf>
    <xf numFmtId="2" fontId="15" fillId="2" borderId="5" xfId="0" applyNumberFormat="1" applyFont="1" applyFill="1" applyBorder="1" applyAlignment="1">
      <alignment horizontal="center" vertical="center"/>
    </xf>
    <xf numFmtId="164" fontId="0" fillId="13" borderId="2" xfId="0" applyNumberFormat="1" applyFill="1" applyBorder="1" applyAlignment="1">
      <alignment horizontal="center" vertical="center"/>
    </xf>
    <xf numFmtId="164" fontId="0" fillId="13" borderId="13" xfId="0" applyNumberFormat="1" applyFill="1" applyBorder="1" applyAlignment="1">
      <alignment horizontal="center" vertical="center"/>
    </xf>
    <xf numFmtId="164" fontId="0" fillId="9" borderId="10" xfId="0" applyNumberFormat="1" applyFill="1" applyBorder="1" applyAlignment="1">
      <alignment horizontal="center" vertical="center"/>
    </xf>
    <xf numFmtId="0" fontId="0" fillId="8" borderId="15" xfId="0" applyFill="1" applyBorder="1" applyAlignment="1">
      <alignment vertical="center" wrapText="1"/>
    </xf>
    <xf numFmtId="0" fontId="0" fillId="6" borderId="29" xfId="0" applyFill="1" applyBorder="1" applyAlignment="1">
      <alignment horizontal="center"/>
    </xf>
    <xf numFmtId="0" fontId="0" fillId="6" borderId="10" xfId="0" applyFill="1" applyBorder="1" applyAlignment="1">
      <alignment horizontal="left"/>
    </xf>
    <xf numFmtId="0" fontId="0" fillId="6" borderId="33" xfId="0" applyFill="1" applyBorder="1" applyAlignment="1">
      <alignment horizontal="center"/>
    </xf>
    <xf numFmtId="0" fontId="4" fillId="6" borderId="15" xfId="0" applyFont="1" applyFill="1" applyBorder="1" applyAlignment="1">
      <alignment horizontal="center" vertical="center" wrapText="1"/>
    </xf>
    <xf numFmtId="49" fontId="4" fillId="6" borderId="15" xfId="0" applyNumberFormat="1" applyFont="1" applyFill="1" applyBorder="1" applyAlignment="1">
      <alignment horizontal="center" vertical="center" wrapText="1"/>
    </xf>
    <xf numFmtId="0" fontId="2" fillId="6" borderId="10" xfId="0" applyFont="1" applyFill="1" applyBorder="1" applyAlignment="1">
      <alignment horizontal="left" vertical="center"/>
    </xf>
    <xf numFmtId="0" fontId="2" fillId="6" borderId="10" xfId="0" applyFont="1" applyFill="1" applyBorder="1" applyAlignment="1">
      <alignment horizontal="center" vertical="center"/>
    </xf>
    <xf numFmtId="0" fontId="0" fillId="6" borderId="10" xfId="0" applyFill="1" applyBorder="1" applyAlignment="1">
      <alignment horizontal="left" vertical="center" wrapText="1"/>
    </xf>
    <xf numFmtId="0" fontId="0" fillId="2" borderId="2" xfId="0" applyFill="1" applyBorder="1" applyAlignment="1">
      <alignment vertical="center" wrapText="1"/>
    </xf>
    <xf numFmtId="0" fontId="0" fillId="2" borderId="13" xfId="0" applyFill="1" applyBorder="1" applyAlignment="1">
      <alignment vertical="center" wrapText="1"/>
    </xf>
    <xf numFmtId="0" fontId="0" fillId="9" borderId="2" xfId="0" applyFill="1" applyBorder="1" applyAlignment="1">
      <alignment vertical="center" wrapText="1"/>
    </xf>
    <xf numFmtId="0" fontId="0" fillId="9" borderId="0" xfId="0" applyFill="1" applyAlignment="1">
      <alignment vertical="center" wrapText="1"/>
    </xf>
    <xf numFmtId="0" fontId="0" fillId="9" borderId="13" xfId="0" applyFill="1" applyBorder="1" applyAlignment="1">
      <alignment vertical="center" wrapText="1"/>
    </xf>
    <xf numFmtId="0" fontId="0" fillId="4" borderId="2" xfId="0" applyFill="1" applyBorder="1" applyAlignment="1">
      <alignment vertical="center" wrapText="1"/>
    </xf>
    <xf numFmtId="0" fontId="0" fillId="4" borderId="13" xfId="0" applyFill="1" applyBorder="1" applyAlignment="1">
      <alignment vertical="center" wrapText="1"/>
    </xf>
    <xf numFmtId="0" fontId="0" fillId="13" borderId="2" xfId="0" applyFill="1" applyBorder="1" applyAlignment="1">
      <alignment vertical="center" wrapText="1"/>
    </xf>
    <xf numFmtId="2" fontId="4" fillId="13" borderId="1" xfId="0" applyNumberFormat="1" applyFont="1" applyFill="1" applyBorder="1" applyAlignment="1">
      <alignment horizontal="center" vertical="center"/>
    </xf>
    <xf numFmtId="2" fontId="4" fillId="13" borderId="2" xfId="0" applyNumberFormat="1" applyFont="1" applyFill="1" applyBorder="1" applyAlignment="1">
      <alignment horizontal="center" vertical="center"/>
    </xf>
    <xf numFmtId="2" fontId="4" fillId="13" borderId="3" xfId="0" applyNumberFormat="1" applyFont="1" applyFill="1" applyBorder="1" applyAlignment="1">
      <alignment horizontal="center" vertical="center"/>
    </xf>
    <xf numFmtId="0" fontId="0" fillId="13" borderId="0" xfId="0" applyFill="1" applyAlignment="1">
      <alignment vertical="center" wrapText="1"/>
    </xf>
    <xf numFmtId="2" fontId="4" fillId="13" borderId="4" xfId="0" applyNumberFormat="1" applyFont="1" applyFill="1" applyBorder="1" applyAlignment="1">
      <alignment horizontal="center" vertical="center"/>
    </xf>
    <xf numFmtId="2" fontId="4" fillId="13" borderId="0" xfId="0" applyNumberFormat="1" applyFont="1" applyFill="1" applyAlignment="1">
      <alignment horizontal="center" vertical="center"/>
    </xf>
    <xf numFmtId="2" fontId="0" fillId="13" borderId="0" xfId="0" applyNumberFormat="1" applyFill="1" applyAlignment="1">
      <alignment horizontal="center" vertical="center"/>
    </xf>
    <xf numFmtId="2" fontId="4" fillId="13" borderId="5" xfId="0" applyNumberFormat="1" applyFont="1" applyFill="1" applyBorder="1" applyAlignment="1">
      <alignment horizontal="center" vertical="center"/>
    </xf>
    <xf numFmtId="0" fontId="0" fillId="13" borderId="13" xfId="0" applyFill="1" applyBorder="1" applyAlignment="1">
      <alignment vertical="center" wrapText="1"/>
    </xf>
    <xf numFmtId="2" fontId="4" fillId="13" borderId="12" xfId="0" applyNumberFormat="1" applyFont="1" applyFill="1" applyBorder="1" applyAlignment="1">
      <alignment horizontal="center" vertical="center"/>
    </xf>
    <xf numFmtId="2" fontId="4" fillId="13" borderId="13" xfId="0" applyNumberFormat="1" applyFont="1" applyFill="1" applyBorder="1" applyAlignment="1">
      <alignment horizontal="center" vertical="center"/>
    </xf>
    <xf numFmtId="2" fontId="4" fillId="13" borderId="14" xfId="0" applyNumberFormat="1" applyFont="1" applyFill="1" applyBorder="1" applyAlignment="1">
      <alignment horizontal="center" vertical="center"/>
    </xf>
    <xf numFmtId="0" fontId="0" fillId="4" borderId="0" xfId="0" applyFill="1" applyAlignment="1">
      <alignment vertical="center"/>
    </xf>
    <xf numFmtId="164" fontId="4" fillId="13" borderId="1" xfId="0" applyNumberFormat="1" applyFont="1" applyFill="1" applyBorder="1" applyAlignment="1">
      <alignment horizontal="center" vertical="center"/>
    </xf>
    <xf numFmtId="164" fontId="4" fillId="13" borderId="4" xfId="0" applyNumberFormat="1" applyFont="1" applyFill="1" applyBorder="1" applyAlignment="1">
      <alignment horizontal="center" vertical="center"/>
    </xf>
    <xf numFmtId="164" fontId="4" fillId="13" borderId="12" xfId="0" applyNumberFormat="1" applyFont="1" applyFill="1" applyBorder="1" applyAlignment="1">
      <alignment horizontal="center" vertical="center"/>
    </xf>
    <xf numFmtId="164" fontId="4" fillId="9" borderId="1" xfId="0" applyNumberFormat="1" applyFont="1" applyFill="1" applyBorder="1" applyAlignment="1">
      <alignment horizontal="center" vertical="center"/>
    </xf>
    <xf numFmtId="164" fontId="4" fillId="9" borderId="4" xfId="0" applyNumberFormat="1" applyFont="1" applyFill="1" applyBorder="1" applyAlignment="1">
      <alignment horizontal="center" vertical="center"/>
    </xf>
    <xf numFmtId="164" fontId="4" fillId="9" borderId="12" xfId="0" applyNumberFormat="1" applyFont="1" applyFill="1" applyBorder="1" applyAlignment="1">
      <alignment horizontal="center" vertical="center"/>
    </xf>
    <xf numFmtId="164" fontId="0" fillId="13" borderId="0" xfId="0" applyNumberFormat="1" applyFill="1" applyAlignment="1">
      <alignment horizontal="center" vertical="center"/>
    </xf>
    <xf numFmtId="164" fontId="0" fillId="9" borderId="2" xfId="0" applyNumberFormat="1" applyFill="1" applyBorder="1" applyAlignment="1">
      <alignment horizontal="center" vertical="center"/>
    </xf>
    <xf numFmtId="164" fontId="0" fillId="9" borderId="0" xfId="0" applyNumberFormat="1" applyFill="1" applyAlignment="1">
      <alignment horizontal="center" vertical="center"/>
    </xf>
    <xf numFmtId="164" fontId="0" fillId="9" borderId="13" xfId="0" applyNumberFormat="1" applyFill="1" applyBorder="1" applyAlignment="1">
      <alignment horizontal="center" vertical="center"/>
    </xf>
    <xf numFmtId="0" fontId="0" fillId="6" borderId="3" xfId="0" applyFill="1" applyBorder="1" applyAlignment="1">
      <alignment horizontal="center" vertical="center"/>
    </xf>
    <xf numFmtId="2" fontId="4" fillId="13" borderId="23" xfId="0" applyNumberFormat="1" applyFont="1" applyFill="1" applyBorder="1" applyAlignment="1">
      <alignment horizontal="center" vertical="center"/>
    </xf>
    <xf numFmtId="2" fontId="0" fillId="13" borderId="23" xfId="0" applyNumberFormat="1" applyFill="1" applyBorder="1" applyAlignment="1">
      <alignment horizontal="center" vertical="center"/>
    </xf>
    <xf numFmtId="2" fontId="0" fillId="13" borderId="24" xfId="0" applyNumberFormat="1" applyFill="1" applyBorder="1" applyAlignment="1">
      <alignment horizontal="center" vertical="center"/>
    </xf>
    <xf numFmtId="2" fontId="4" fillId="13" borderId="25" xfId="0" applyNumberFormat="1" applyFont="1" applyFill="1" applyBorder="1" applyAlignment="1">
      <alignment horizontal="center" vertical="center"/>
    </xf>
    <xf numFmtId="2" fontId="0" fillId="13" borderId="25" xfId="0" applyNumberFormat="1" applyFill="1" applyBorder="1" applyAlignment="1">
      <alignment horizontal="center" vertical="center"/>
    </xf>
    <xf numFmtId="2" fontId="0" fillId="13" borderId="26" xfId="0" applyNumberFormat="1" applyFill="1" applyBorder="1" applyAlignment="1">
      <alignment horizontal="center" vertical="center"/>
    </xf>
    <xf numFmtId="2" fontId="0" fillId="13" borderId="5" xfId="0" applyNumberFormat="1" applyFill="1" applyBorder="1" applyAlignment="1">
      <alignment horizontal="center" vertical="center"/>
    </xf>
    <xf numFmtId="2" fontId="4" fillId="13" borderId="21" xfId="0" applyNumberFormat="1" applyFont="1" applyFill="1" applyBorder="1" applyAlignment="1">
      <alignment horizontal="center" vertical="center"/>
    </xf>
    <xf numFmtId="2" fontId="0" fillId="13" borderId="21" xfId="0" applyNumberFormat="1" applyFill="1" applyBorder="1" applyAlignment="1">
      <alignment horizontal="center" vertical="center"/>
    </xf>
    <xf numFmtId="2" fontId="0" fillId="13" borderId="22" xfId="0" applyNumberFormat="1" applyFill="1" applyBorder="1" applyAlignment="1">
      <alignment horizontal="center" vertical="center"/>
    </xf>
    <xf numFmtId="164" fontId="4" fillId="2" borderId="18" xfId="1" applyNumberFormat="1" applyFont="1" applyFill="1" applyBorder="1" applyAlignment="1">
      <alignment horizontal="center" vertical="center"/>
    </xf>
    <xf numFmtId="164" fontId="4" fillId="2" borderId="21" xfId="0" applyNumberFormat="1" applyFont="1" applyFill="1" applyBorder="1" applyAlignment="1">
      <alignment horizontal="center" vertical="center"/>
    </xf>
    <xf numFmtId="164" fontId="4" fillId="2" borderId="23" xfId="0" applyNumberFormat="1" applyFont="1" applyFill="1" applyBorder="1" applyAlignment="1">
      <alignment horizontal="center" vertical="center"/>
    </xf>
    <xf numFmtId="164" fontId="4" fillId="2" borderId="23" xfId="1" applyNumberFormat="1" applyFont="1" applyFill="1" applyBorder="1" applyAlignment="1">
      <alignment horizontal="center" vertical="center"/>
    </xf>
    <xf numFmtId="164" fontId="4" fillId="13" borderId="23" xfId="0" applyNumberFormat="1" applyFont="1" applyFill="1" applyBorder="1" applyAlignment="1">
      <alignment horizontal="center" vertical="center"/>
    </xf>
    <xf numFmtId="164" fontId="4" fillId="13" borderId="25" xfId="0" applyNumberFormat="1" applyFont="1" applyFill="1" applyBorder="1" applyAlignment="1">
      <alignment horizontal="center" vertical="center"/>
    </xf>
    <xf numFmtId="164" fontId="4" fillId="13" borderId="21" xfId="0" applyNumberFormat="1" applyFont="1" applyFill="1" applyBorder="1" applyAlignment="1">
      <alignment horizontal="center" vertical="center"/>
    </xf>
    <xf numFmtId="164" fontId="4" fillId="9" borderId="23" xfId="0" applyNumberFormat="1" applyFont="1" applyFill="1" applyBorder="1" applyAlignment="1">
      <alignment horizontal="center" vertical="center"/>
    </xf>
    <xf numFmtId="164" fontId="4" fillId="9" borderId="25" xfId="0" applyNumberFormat="1" applyFont="1" applyFill="1" applyBorder="1" applyAlignment="1">
      <alignment horizontal="center" vertical="center"/>
    </xf>
    <xf numFmtId="164" fontId="4" fillId="9" borderId="21" xfId="0" applyNumberFormat="1" applyFont="1" applyFill="1" applyBorder="1" applyAlignment="1">
      <alignment horizontal="center" vertical="center"/>
    </xf>
    <xf numFmtId="164" fontId="4" fillId="4" borderId="25" xfId="0" applyNumberFormat="1" applyFont="1" applyFill="1" applyBorder="1" applyAlignment="1">
      <alignment horizontal="center" vertical="center"/>
    </xf>
    <xf numFmtId="164" fontId="4" fillId="4" borderId="27" xfId="0" applyNumberFormat="1" applyFont="1" applyFill="1" applyBorder="1" applyAlignment="1">
      <alignment horizontal="center" vertical="center"/>
    </xf>
    <xf numFmtId="164" fontId="0" fillId="2" borderId="19" xfId="0" applyNumberFormat="1" applyFill="1" applyBorder="1" applyAlignment="1">
      <alignment horizontal="center" vertical="center"/>
    </xf>
    <xf numFmtId="164" fontId="0" fillId="4" borderId="17" xfId="0" applyNumberFormat="1" applyFill="1" applyBorder="1" applyAlignment="1">
      <alignment horizontal="center" vertical="center"/>
    </xf>
    <xf numFmtId="0" fontId="0" fillId="13" borderId="4" xfId="0" applyFill="1" applyBorder="1" applyAlignment="1">
      <alignment vertical="center"/>
    </xf>
    <xf numFmtId="164" fontId="0" fillId="13" borderId="4" xfId="0" applyNumberFormat="1" applyFill="1" applyBorder="1" applyAlignment="1">
      <alignment horizontal="center" vertical="center"/>
    </xf>
    <xf numFmtId="164" fontId="0" fillId="8" borderId="1" xfId="0" applyNumberFormat="1" applyFill="1" applyBorder="1" applyAlignment="1">
      <alignment horizontal="center" vertical="center" wrapText="1"/>
    </xf>
    <xf numFmtId="0" fontId="0" fillId="8" borderId="2" xfId="0" applyFill="1" applyBorder="1" applyAlignment="1">
      <alignment horizontal="center" vertical="center"/>
    </xf>
    <xf numFmtId="164" fontId="0" fillId="8" borderId="2" xfId="0" applyNumberFormat="1" applyFill="1" applyBorder="1" applyAlignment="1">
      <alignment horizontal="center" vertical="center" wrapText="1"/>
    </xf>
    <xf numFmtId="0" fontId="0" fillId="8" borderId="1" xfId="0" applyFill="1" applyBorder="1" applyAlignment="1">
      <alignment horizontal="center" vertical="center"/>
    </xf>
    <xf numFmtId="2" fontId="0" fillId="8" borderId="2" xfId="0" applyNumberFormat="1" applyFill="1" applyBorder="1" applyAlignment="1">
      <alignment horizontal="center" vertical="center"/>
    </xf>
    <xf numFmtId="0" fontId="5" fillId="8" borderId="3" xfId="0" applyFont="1" applyFill="1" applyBorder="1" applyAlignment="1">
      <alignment horizontal="center" vertical="center"/>
    </xf>
    <xf numFmtId="2" fontId="0" fillId="8" borderId="3" xfId="0" applyNumberFormat="1" applyFill="1" applyBorder="1" applyAlignment="1">
      <alignment horizontal="center" vertical="center"/>
    </xf>
    <xf numFmtId="164" fontId="0" fillId="13" borderId="1" xfId="0" applyNumberFormat="1" applyFill="1" applyBorder="1" applyAlignment="1">
      <alignment horizontal="center" vertical="center"/>
    </xf>
    <xf numFmtId="2" fontId="0" fillId="13" borderId="4" xfId="0" applyNumberFormat="1" applyFill="1" applyBorder="1" applyAlignment="1">
      <alignment horizontal="center" vertical="center"/>
    </xf>
    <xf numFmtId="164" fontId="0" fillId="13" borderId="12" xfId="0" applyNumberFormat="1" applyFill="1" applyBorder="1" applyAlignment="1">
      <alignment horizontal="center" vertical="center"/>
    </xf>
    <xf numFmtId="0" fontId="0" fillId="3" borderId="1" xfId="0" applyFill="1" applyBorder="1" applyAlignment="1">
      <alignment vertical="center"/>
    </xf>
    <xf numFmtId="0" fontId="0" fillId="3" borderId="4" xfId="0" applyFill="1" applyBorder="1" applyAlignment="1">
      <alignment vertical="center"/>
    </xf>
    <xf numFmtId="0" fontId="0" fillId="3" borderId="7" xfId="0" applyFill="1" applyBorder="1" applyAlignment="1">
      <alignment vertical="center"/>
    </xf>
    <xf numFmtId="0" fontId="0" fillId="3" borderId="8" xfId="0" applyFill="1" applyBorder="1" applyAlignment="1">
      <alignment vertical="center"/>
    </xf>
    <xf numFmtId="0" fontId="0" fillId="13" borderId="7" xfId="0" applyFill="1" applyBorder="1" applyAlignment="1">
      <alignment vertical="center"/>
    </xf>
    <xf numFmtId="0" fontId="0" fillId="3" borderId="6" xfId="0" applyFill="1" applyBorder="1" applyAlignment="1">
      <alignment vertical="center"/>
    </xf>
    <xf numFmtId="0" fontId="0" fillId="6" borderId="2" xfId="0" applyFill="1" applyBorder="1" applyAlignment="1">
      <alignment vertical="center"/>
    </xf>
    <xf numFmtId="0" fontId="0" fillId="6" borderId="1" xfId="0" applyFill="1" applyBorder="1" applyAlignment="1">
      <alignment horizontal="center" vertical="center" wrapText="1"/>
    </xf>
    <xf numFmtId="0" fontId="0" fillId="6" borderId="2" xfId="0" applyFill="1" applyBorder="1" applyAlignment="1">
      <alignment horizontal="center" vertical="center" wrapText="1"/>
    </xf>
    <xf numFmtId="0" fontId="0" fillId="6" borderId="2" xfId="0" applyFill="1" applyBorder="1" applyAlignment="1">
      <alignment horizontal="left" vertical="center" wrapText="1"/>
    </xf>
    <xf numFmtId="0" fontId="0" fillId="2" borderId="0" xfId="0" applyFill="1" applyAlignment="1">
      <alignment vertical="center"/>
    </xf>
    <xf numFmtId="0" fontId="0" fillId="2" borderId="13" xfId="0" applyFill="1" applyBorder="1" applyAlignment="1">
      <alignment vertical="center"/>
    </xf>
    <xf numFmtId="0" fontId="0" fillId="13" borderId="2" xfId="0" applyFill="1" applyBorder="1" applyAlignment="1">
      <alignment vertical="center"/>
    </xf>
    <xf numFmtId="0" fontId="0" fillId="13" borderId="0" xfId="0" applyFill="1" applyAlignment="1">
      <alignment vertical="center"/>
    </xf>
    <xf numFmtId="0" fontId="0" fillId="13" borderId="13" xfId="0" applyFill="1" applyBorder="1" applyAlignment="1">
      <alignment vertical="center"/>
    </xf>
    <xf numFmtId="0" fontId="0" fillId="3" borderId="2" xfId="0" applyFill="1" applyBorder="1" applyAlignment="1">
      <alignment vertical="center"/>
    </xf>
    <xf numFmtId="0" fontId="0" fillId="3" borderId="0" xfId="0" applyFill="1" applyAlignment="1">
      <alignment vertical="center"/>
    </xf>
    <xf numFmtId="0" fontId="0" fillId="3" borderId="13" xfId="0" applyFill="1" applyBorder="1" applyAlignment="1">
      <alignment vertical="center"/>
    </xf>
    <xf numFmtId="0" fontId="0" fillId="4" borderId="2" xfId="0" applyFill="1" applyBorder="1" applyAlignment="1">
      <alignment vertical="center"/>
    </xf>
    <xf numFmtId="0" fontId="0" fillId="4" borderId="13" xfId="0" applyFill="1" applyBorder="1" applyAlignment="1">
      <alignment vertical="center"/>
    </xf>
    <xf numFmtId="2" fontId="5" fillId="6" borderId="2" xfId="0" applyNumberFormat="1" applyFont="1" applyFill="1" applyBorder="1" applyAlignment="1">
      <alignment horizontal="center" vertical="center"/>
    </xf>
    <xf numFmtId="0" fontId="2" fillId="6" borderId="6" xfId="0" applyFont="1" applyFill="1" applyBorder="1" applyAlignment="1">
      <alignment vertical="center"/>
    </xf>
    <xf numFmtId="0" fontId="2" fillId="6" borderId="8" xfId="0" applyFont="1" applyFill="1" applyBorder="1" applyAlignment="1">
      <alignment vertical="center"/>
    </xf>
    <xf numFmtId="0" fontId="1" fillId="2" borderId="15" xfId="0" applyFont="1" applyFill="1" applyBorder="1" applyAlignment="1">
      <alignment vertical="center" wrapText="1"/>
    </xf>
    <xf numFmtId="0" fontId="0" fillId="2" borderId="15" xfId="0" applyFill="1" applyBorder="1" applyAlignment="1">
      <alignment horizontal="center" vertical="center"/>
    </xf>
    <xf numFmtId="0" fontId="0" fillId="2" borderId="15" xfId="0" applyFill="1" applyBorder="1" applyAlignment="1">
      <alignment vertical="center" wrapText="1"/>
    </xf>
    <xf numFmtId="0" fontId="1" fillId="3" borderId="15" xfId="0" applyFont="1" applyFill="1" applyBorder="1" applyAlignment="1">
      <alignment vertical="center" wrapText="1"/>
    </xf>
    <xf numFmtId="0" fontId="0" fillId="3" borderId="15" xfId="0" applyFill="1" applyBorder="1" applyAlignment="1">
      <alignment horizontal="center" vertical="center"/>
    </xf>
    <xf numFmtId="0" fontId="0" fillId="3" borderId="15" xfId="0" applyFill="1" applyBorder="1" applyAlignment="1">
      <alignment vertical="center" wrapText="1"/>
    </xf>
    <xf numFmtId="0" fontId="1" fillId="4" borderId="15" xfId="0" applyFont="1" applyFill="1" applyBorder="1" applyAlignment="1">
      <alignment vertical="center" wrapText="1"/>
    </xf>
    <xf numFmtId="0" fontId="0" fillId="4" borderId="15" xfId="0" applyFill="1" applyBorder="1" applyAlignment="1">
      <alignment horizontal="center" vertical="center"/>
    </xf>
    <xf numFmtId="0" fontId="0" fillId="4" borderId="15" xfId="0" applyFill="1" applyBorder="1" applyAlignment="1">
      <alignment vertical="center" wrapText="1"/>
    </xf>
    <xf numFmtId="0" fontId="1" fillId="13" borderId="15" xfId="0" applyFont="1" applyFill="1" applyBorder="1" applyAlignment="1">
      <alignment vertical="center" wrapText="1"/>
    </xf>
    <xf numFmtId="0" fontId="0" fillId="13" borderId="15" xfId="0" applyFill="1" applyBorder="1" applyAlignment="1">
      <alignment horizontal="center" vertical="center"/>
    </xf>
    <xf numFmtId="0" fontId="0" fillId="13" borderId="15" xfId="0" applyFill="1" applyBorder="1" applyAlignment="1">
      <alignment vertical="center" wrapText="1"/>
    </xf>
    <xf numFmtId="164" fontId="4" fillId="2" borderId="18" xfId="0" applyNumberFormat="1" applyFont="1" applyFill="1" applyBorder="1" applyAlignment="1">
      <alignment horizontal="center" vertical="center"/>
    </xf>
    <xf numFmtId="164" fontId="4" fillId="2" borderId="19" xfId="0" applyNumberFormat="1" applyFont="1" applyFill="1" applyBorder="1" applyAlignment="1">
      <alignment horizontal="center" vertical="center"/>
    </xf>
    <xf numFmtId="164" fontId="4" fillId="13" borderId="2" xfId="0" applyNumberFormat="1" applyFont="1" applyFill="1" applyBorder="1" applyAlignment="1">
      <alignment horizontal="center" vertical="center"/>
    </xf>
    <xf numFmtId="164" fontId="4" fillId="13" borderId="0" xfId="0" applyNumberFormat="1" applyFont="1" applyFill="1" applyAlignment="1">
      <alignment horizontal="center" vertical="center"/>
    </xf>
    <xf numFmtId="164" fontId="4" fillId="13" borderId="13" xfId="0" applyNumberFormat="1" applyFont="1" applyFill="1" applyBorder="1" applyAlignment="1">
      <alignment horizontal="center" vertical="center"/>
    </xf>
    <xf numFmtId="164" fontId="4" fillId="9" borderId="2" xfId="0" applyNumberFormat="1" applyFont="1" applyFill="1" applyBorder="1" applyAlignment="1">
      <alignment horizontal="center" vertical="center"/>
    </xf>
    <xf numFmtId="164" fontId="4" fillId="9" borderId="0" xfId="0" applyNumberFormat="1" applyFont="1" applyFill="1" applyAlignment="1">
      <alignment horizontal="center" vertical="center"/>
    </xf>
    <xf numFmtId="164" fontId="4" fillId="9" borderId="13" xfId="0" applyNumberFormat="1" applyFont="1" applyFill="1" applyBorder="1" applyAlignment="1">
      <alignment horizontal="center" vertical="center"/>
    </xf>
    <xf numFmtId="164" fontId="4" fillId="4" borderId="17" xfId="0" applyNumberFormat="1" applyFont="1" applyFill="1" applyBorder="1" applyAlignment="1">
      <alignment horizontal="center" vertical="center"/>
    </xf>
    <xf numFmtId="0" fontId="0" fillId="2" borderId="15" xfId="0" applyFill="1" applyBorder="1" applyAlignment="1">
      <alignment vertical="center"/>
    </xf>
    <xf numFmtId="164" fontId="0" fillId="2" borderId="15" xfId="0" applyNumberFormat="1" applyFill="1" applyBorder="1" applyAlignment="1">
      <alignment horizontal="center" vertical="center"/>
    </xf>
    <xf numFmtId="164" fontId="0" fillId="2" borderId="15" xfId="0" applyNumberFormat="1" applyFill="1" applyBorder="1" applyAlignment="1">
      <alignment horizontal="center" vertical="center" wrapText="1"/>
    </xf>
    <xf numFmtId="0" fontId="0" fillId="13" borderId="15" xfId="0" applyFill="1" applyBorder="1" applyAlignment="1">
      <alignment vertical="center"/>
    </xf>
    <xf numFmtId="164" fontId="0" fillId="13" borderId="15" xfId="0" applyNumberFormat="1" applyFill="1" applyBorder="1" applyAlignment="1">
      <alignment horizontal="center" vertical="center"/>
    </xf>
    <xf numFmtId="0" fontId="0" fillId="5" borderId="15" xfId="0" applyFill="1" applyBorder="1" applyAlignment="1">
      <alignment vertical="center"/>
    </xf>
    <xf numFmtId="0" fontId="0" fillId="5" borderId="15" xfId="0" applyFill="1" applyBorder="1" applyAlignment="1">
      <alignment vertical="center" wrapText="1"/>
    </xf>
    <xf numFmtId="164" fontId="0" fillId="5" borderId="15" xfId="0" applyNumberFormat="1" applyFill="1" applyBorder="1" applyAlignment="1">
      <alignment horizontal="center" vertical="center"/>
    </xf>
    <xf numFmtId="0" fontId="0" fillId="5" borderId="15" xfId="0" applyFill="1" applyBorder="1" applyAlignment="1">
      <alignment horizontal="center" vertical="center"/>
    </xf>
    <xf numFmtId="0" fontId="0" fillId="4" borderId="15" xfId="0" applyFill="1" applyBorder="1" applyAlignment="1">
      <alignment vertical="center"/>
    </xf>
    <xf numFmtId="164" fontId="0" fillId="4" borderId="15" xfId="0" applyNumberFormat="1" applyFill="1" applyBorder="1" applyAlignment="1">
      <alignment horizontal="center" vertical="center"/>
    </xf>
    <xf numFmtId="0" fontId="1" fillId="13" borderId="15" xfId="0" applyFont="1" applyFill="1" applyBorder="1" applyAlignment="1">
      <alignment wrapText="1"/>
    </xf>
    <xf numFmtId="0" fontId="0" fillId="13" borderId="15" xfId="0" applyFill="1" applyBorder="1" applyAlignment="1">
      <alignment wrapText="1"/>
    </xf>
    <xf numFmtId="0" fontId="2" fillId="8" borderId="9" xfId="0" applyFont="1" applyFill="1" applyBorder="1" applyAlignment="1">
      <alignment horizontal="center"/>
    </xf>
    <xf numFmtId="0" fontId="0" fillId="8" borderId="9" xfId="0" applyFill="1" applyBorder="1" applyAlignment="1">
      <alignment wrapText="1"/>
    </xf>
    <xf numFmtId="0" fontId="0" fillId="8" borderId="11" xfId="0" applyFill="1" applyBorder="1" applyAlignment="1">
      <alignment horizontal="center"/>
    </xf>
    <xf numFmtId="0" fontId="1" fillId="4" borderId="36" xfId="0" applyFont="1" applyFill="1" applyBorder="1" applyAlignment="1">
      <alignment horizontal="left" vertical="center"/>
    </xf>
    <xf numFmtId="0" fontId="0" fillId="2" borderId="3" xfId="0" applyFill="1" applyBorder="1" applyAlignment="1">
      <alignment wrapText="1"/>
    </xf>
    <xf numFmtId="0" fontId="0" fillId="2" borderId="5" xfId="0" applyFill="1" applyBorder="1" applyAlignment="1">
      <alignment wrapText="1"/>
    </xf>
    <xf numFmtId="0" fontId="0" fillId="2" borderId="14" xfId="0" applyFill="1" applyBorder="1" applyAlignment="1">
      <alignment wrapText="1"/>
    </xf>
    <xf numFmtId="0" fontId="0" fillId="3" borderId="3" xfId="0" applyFill="1" applyBorder="1" applyAlignment="1">
      <alignment wrapText="1"/>
    </xf>
    <xf numFmtId="0" fontId="0" fillId="3" borderId="5" xfId="0" applyFill="1" applyBorder="1" applyAlignment="1">
      <alignment wrapText="1"/>
    </xf>
    <xf numFmtId="0" fontId="0" fillId="4" borderId="3" xfId="0" applyFill="1" applyBorder="1" applyAlignment="1">
      <alignment wrapText="1"/>
    </xf>
    <xf numFmtId="0" fontId="0" fillId="4" borderId="14" xfId="0" applyFill="1" applyBorder="1" applyAlignment="1">
      <alignment wrapText="1"/>
    </xf>
    <xf numFmtId="0" fontId="1" fillId="4" borderId="37" xfId="0" applyFont="1" applyFill="1" applyBorder="1" applyAlignment="1">
      <alignment wrapText="1"/>
    </xf>
    <xf numFmtId="0" fontId="11" fillId="0" borderId="6" xfId="0" applyFont="1" applyBorder="1" applyAlignment="1">
      <alignment horizontal="left" vertical="center" indent="1"/>
    </xf>
    <xf numFmtId="0" fontId="11" fillId="0" borderId="9" xfId="0" applyFont="1" applyBorder="1" applyAlignment="1">
      <alignment horizontal="left" vertical="center" indent="2"/>
    </xf>
    <xf numFmtId="0" fontId="11" fillId="0" borderId="11" xfId="0" applyFont="1" applyBorder="1" applyAlignment="1">
      <alignment horizontal="center" vertical="center"/>
    </xf>
    <xf numFmtId="2" fontId="0" fillId="8" borderId="9" xfId="0" applyNumberFormat="1" applyFill="1" applyBorder="1" applyAlignment="1">
      <alignment horizontal="center" wrapText="1"/>
    </xf>
    <xf numFmtId="2" fontId="0" fillId="8" borderId="11" xfId="0" applyNumberFormat="1" applyFill="1" applyBorder="1" applyAlignment="1">
      <alignment horizontal="center" wrapText="1"/>
    </xf>
    <xf numFmtId="0" fontId="0" fillId="2" borderId="6" xfId="0" applyFill="1" applyBorder="1" applyAlignment="1">
      <alignment horizontal="center" vertical="center" textRotation="90"/>
    </xf>
    <xf numFmtId="0" fontId="0" fillId="2" borderId="7" xfId="0" applyFill="1" applyBorder="1" applyAlignment="1">
      <alignment horizontal="center" vertical="center" textRotation="90"/>
    </xf>
    <xf numFmtId="0" fontId="0" fillId="2" borderId="8" xfId="0" applyFill="1" applyBorder="1" applyAlignment="1">
      <alignment horizontal="center" vertical="center" textRotation="90"/>
    </xf>
    <xf numFmtId="0" fontId="0" fillId="3" borderId="6" xfId="0" applyFill="1" applyBorder="1" applyAlignment="1">
      <alignment horizontal="center" vertical="center" textRotation="90" wrapText="1"/>
    </xf>
    <xf numFmtId="0" fontId="0" fillId="3" borderId="8" xfId="0" applyFill="1" applyBorder="1" applyAlignment="1">
      <alignment horizontal="center" vertical="center" textRotation="90" wrapText="1"/>
    </xf>
    <xf numFmtId="0" fontId="0" fillId="4" borderId="7" xfId="0" applyFill="1" applyBorder="1" applyAlignment="1">
      <alignment horizontal="center" vertical="center" textRotation="90"/>
    </xf>
    <xf numFmtId="0" fontId="0" fillId="4" borderId="8" xfId="0" applyFill="1" applyBorder="1" applyAlignment="1">
      <alignment horizontal="center" vertical="center" textRotation="90"/>
    </xf>
    <xf numFmtId="0" fontId="2" fillId="8" borderId="6" xfId="0" applyFont="1" applyFill="1" applyBorder="1" applyAlignment="1">
      <alignment horizontal="center"/>
    </xf>
    <xf numFmtId="0" fontId="2" fillId="8" borderId="8" xfId="0" applyFont="1" applyFill="1" applyBorder="1" applyAlignment="1">
      <alignment horizontal="center"/>
    </xf>
    <xf numFmtId="0" fontId="0" fillId="8" borderId="9" xfId="0" applyFill="1" applyBorder="1" applyAlignment="1">
      <alignment horizontal="center"/>
    </xf>
    <xf numFmtId="0" fontId="0" fillId="8" borderId="10" xfId="0" applyFill="1" applyBorder="1" applyAlignment="1">
      <alignment horizontal="center"/>
    </xf>
    <xf numFmtId="0" fontId="0" fillId="8" borderId="10" xfId="0" applyFill="1" applyBorder="1" applyAlignment="1">
      <alignment horizontal="center" wrapText="1"/>
    </xf>
    <xf numFmtId="0" fontId="0" fillId="8" borderId="15" xfId="0" applyFill="1" applyBorder="1" applyAlignment="1">
      <alignment horizontal="center" wrapText="1"/>
    </xf>
    <xf numFmtId="0" fontId="0" fillId="8" borderId="9" xfId="0" applyFill="1" applyBorder="1" applyAlignment="1">
      <alignment horizontal="center" wrapText="1"/>
    </xf>
    <xf numFmtId="0" fontId="0" fillId="4" borderId="6" xfId="0" applyFill="1" applyBorder="1" applyAlignment="1">
      <alignment horizontal="center" vertical="center" textRotation="90"/>
    </xf>
    <xf numFmtId="0" fontId="0" fillId="6" borderId="6" xfId="0" applyFill="1" applyBorder="1" applyAlignment="1">
      <alignment horizontal="center"/>
    </xf>
    <xf numFmtId="0" fontId="0" fillId="6" borderId="8" xfId="0" applyFill="1" applyBorder="1" applyAlignment="1">
      <alignment horizontal="center"/>
    </xf>
    <xf numFmtId="0" fontId="0" fillId="6" borderId="9" xfId="0" applyFill="1" applyBorder="1" applyAlignment="1">
      <alignment horizontal="center"/>
    </xf>
    <xf numFmtId="0" fontId="0" fillId="6" borderId="10" xfId="0" applyFill="1" applyBorder="1" applyAlignment="1">
      <alignment horizontal="center"/>
    </xf>
    <xf numFmtId="0" fontId="0" fillId="6" borderId="11" xfId="0" applyFill="1" applyBorder="1" applyAlignment="1">
      <alignment horizontal="center"/>
    </xf>
    <xf numFmtId="2" fontId="0" fillId="6" borderId="15" xfId="0" applyNumberFormat="1" applyFill="1" applyBorder="1" applyAlignment="1">
      <alignment horizontal="center" wrapText="1"/>
    </xf>
    <xf numFmtId="2" fontId="0" fillId="6" borderId="9" xfId="0" applyNumberFormat="1" applyFill="1" applyBorder="1" applyAlignment="1">
      <alignment horizontal="center" wrapText="1"/>
    </xf>
    <xf numFmtId="2" fontId="0" fillId="6" borderId="11" xfId="0" applyNumberFormat="1" applyFill="1" applyBorder="1" applyAlignment="1">
      <alignment horizontal="center" wrapText="1"/>
    </xf>
    <xf numFmtId="0" fontId="0" fillId="3" borderId="7" xfId="0" applyFill="1" applyBorder="1" applyAlignment="1">
      <alignment horizontal="center" vertical="center" textRotation="90" wrapText="1"/>
    </xf>
    <xf numFmtId="0" fontId="0" fillId="6" borderId="10" xfId="0" applyFill="1" applyBorder="1" applyAlignment="1">
      <alignment horizontal="center" wrapText="1"/>
    </xf>
    <xf numFmtId="0" fontId="0" fillId="6" borderId="15" xfId="0" applyFill="1" applyBorder="1" applyAlignment="1">
      <alignment horizontal="center" wrapText="1"/>
    </xf>
    <xf numFmtId="0" fontId="0" fillId="6" borderId="9" xfId="0" applyFill="1" applyBorder="1" applyAlignment="1">
      <alignment horizontal="center" wrapText="1"/>
    </xf>
    <xf numFmtId="0" fontId="1" fillId="4" borderId="7" xfId="0" applyFont="1" applyFill="1" applyBorder="1" applyAlignment="1">
      <alignment horizontal="center" vertical="center" textRotation="90"/>
    </xf>
    <xf numFmtId="0" fontId="1" fillId="4" borderId="8" xfId="0" applyFont="1" applyFill="1" applyBorder="1" applyAlignment="1">
      <alignment horizontal="center" vertical="center" textRotation="90"/>
    </xf>
    <xf numFmtId="0" fontId="1" fillId="3" borderId="7" xfId="0" applyFont="1" applyFill="1" applyBorder="1" applyAlignment="1">
      <alignment horizontal="center" vertical="center" textRotation="90" wrapText="1"/>
    </xf>
    <xf numFmtId="0" fontId="1" fillId="3" borderId="8" xfId="0" applyFont="1" applyFill="1" applyBorder="1" applyAlignment="1">
      <alignment horizontal="center" vertical="center" textRotation="90" wrapText="1"/>
    </xf>
    <xf numFmtId="0" fontId="1" fillId="2" borderId="6" xfId="0" applyFont="1" applyFill="1" applyBorder="1" applyAlignment="1">
      <alignment horizontal="center" vertical="center" textRotation="90"/>
    </xf>
    <xf numFmtId="0" fontId="1" fillId="2" borderId="7" xfId="0" applyFont="1" applyFill="1" applyBorder="1" applyAlignment="1">
      <alignment horizontal="center" vertical="center" textRotation="90"/>
    </xf>
    <xf numFmtId="0" fontId="1" fillId="2" borderId="8" xfId="0" applyFont="1" applyFill="1" applyBorder="1" applyAlignment="1">
      <alignment horizontal="center" vertical="center" textRotation="90"/>
    </xf>
    <xf numFmtId="0" fontId="1" fillId="3" borderId="1" xfId="0" applyFont="1" applyFill="1" applyBorder="1" applyAlignment="1">
      <alignment horizontal="left" vertical="center"/>
    </xf>
    <xf numFmtId="0" fontId="1" fillId="3" borderId="4" xfId="0" applyFont="1" applyFill="1" applyBorder="1" applyAlignment="1">
      <alignment horizontal="left" vertical="center"/>
    </xf>
    <xf numFmtId="0" fontId="1" fillId="3" borderId="12" xfId="0" applyFont="1" applyFill="1" applyBorder="1" applyAlignment="1">
      <alignment horizontal="left" vertical="center"/>
    </xf>
    <xf numFmtId="0" fontId="1" fillId="4" borderId="1" xfId="0" applyFont="1" applyFill="1" applyBorder="1" applyAlignment="1">
      <alignment horizontal="left" vertical="center"/>
    </xf>
    <xf numFmtId="0" fontId="1" fillId="4" borderId="12" xfId="0" applyFont="1" applyFill="1" applyBorder="1" applyAlignment="1">
      <alignment horizontal="left" vertical="center"/>
    </xf>
    <xf numFmtId="0" fontId="1" fillId="2" borderId="1" xfId="0" applyFont="1" applyFill="1" applyBorder="1" applyAlignment="1">
      <alignment horizontal="left" vertical="center"/>
    </xf>
    <xf numFmtId="0" fontId="1" fillId="2" borderId="4" xfId="0" applyFont="1" applyFill="1" applyBorder="1" applyAlignment="1">
      <alignment horizontal="left" vertical="center"/>
    </xf>
    <xf numFmtId="0" fontId="1" fillId="2" borderId="12" xfId="0" applyFont="1" applyFill="1" applyBorder="1" applyAlignment="1">
      <alignment horizontal="left" vertical="center"/>
    </xf>
    <xf numFmtId="0" fontId="1" fillId="2" borderId="1"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12" xfId="0" applyFont="1" applyFill="1" applyBorder="1" applyAlignment="1">
      <alignment horizontal="left" vertical="center" wrapText="1"/>
    </xf>
    <xf numFmtId="2" fontId="0" fillId="6" borderId="9" xfId="0" applyNumberFormat="1" applyFill="1" applyBorder="1" applyAlignment="1">
      <alignment horizontal="center" vertical="center" wrapText="1"/>
    </xf>
    <xf numFmtId="2" fontId="0" fillId="6" borderId="11" xfId="0" applyNumberFormat="1" applyFill="1" applyBorder="1" applyAlignment="1">
      <alignment horizontal="center" vertical="center" wrapText="1"/>
    </xf>
    <xf numFmtId="0" fontId="1" fillId="3" borderId="4" xfId="0" applyFont="1" applyFill="1" applyBorder="1" applyAlignment="1">
      <alignment horizontal="center" vertical="center" textRotation="90" wrapText="1"/>
    </xf>
    <xf numFmtId="0" fontId="1" fillId="3" borderId="12" xfId="0" applyFont="1" applyFill="1" applyBorder="1" applyAlignment="1">
      <alignment horizontal="center" vertical="center" textRotation="90" wrapText="1"/>
    </xf>
    <xf numFmtId="0" fontId="1" fillId="3" borderId="34" xfId="0" applyFont="1" applyFill="1" applyBorder="1" applyAlignment="1">
      <alignment horizontal="left" vertical="center"/>
    </xf>
    <xf numFmtId="0" fontId="1" fillId="3" borderId="35" xfId="0" applyFont="1" applyFill="1" applyBorder="1" applyAlignment="1">
      <alignment horizontal="left" vertical="center"/>
    </xf>
    <xf numFmtId="0" fontId="1" fillId="4" borderId="34" xfId="0" applyFont="1" applyFill="1" applyBorder="1" applyAlignment="1">
      <alignment horizontal="left" vertical="center"/>
    </xf>
    <xf numFmtId="0" fontId="1" fillId="4" borderId="36" xfId="0" applyFont="1" applyFill="1" applyBorder="1" applyAlignment="1">
      <alignment horizontal="left" vertical="center"/>
    </xf>
    <xf numFmtId="0" fontId="0" fillId="6" borderId="9" xfId="0" applyFill="1" applyBorder="1" applyAlignment="1">
      <alignment horizontal="center" vertical="center"/>
    </xf>
    <xf numFmtId="0" fontId="0" fillId="6" borderId="10" xfId="0" applyFill="1" applyBorder="1" applyAlignment="1">
      <alignment horizontal="center" vertical="center"/>
    </xf>
    <xf numFmtId="2" fontId="0" fillId="6" borderId="15" xfId="0" applyNumberFormat="1" applyFill="1" applyBorder="1" applyAlignment="1">
      <alignment horizontal="center" vertical="center" wrapText="1"/>
    </xf>
    <xf numFmtId="0" fontId="1" fillId="2" borderId="34" xfId="0" applyFont="1" applyFill="1" applyBorder="1" applyAlignment="1">
      <alignment horizontal="left" vertical="center"/>
    </xf>
    <xf numFmtId="0" fontId="1" fillId="2" borderId="35" xfId="0" applyFont="1" applyFill="1" applyBorder="1" applyAlignment="1">
      <alignment horizontal="left" vertical="center"/>
    </xf>
    <xf numFmtId="0" fontId="1" fillId="2" borderId="36" xfId="0" applyFont="1" applyFill="1" applyBorder="1" applyAlignment="1">
      <alignment horizontal="left" vertical="center"/>
    </xf>
    <xf numFmtId="0" fontId="1" fillId="2" borderId="34" xfId="0" applyFont="1" applyFill="1" applyBorder="1" applyAlignment="1">
      <alignment horizontal="left" vertical="center" wrapText="1"/>
    </xf>
    <xf numFmtId="0" fontId="1" fillId="2" borderId="35" xfId="0" applyFont="1" applyFill="1" applyBorder="1" applyAlignment="1">
      <alignment horizontal="left" vertical="center" wrapText="1"/>
    </xf>
    <xf numFmtId="0" fontId="1" fillId="2" borderId="36" xfId="0" applyFont="1" applyFill="1" applyBorder="1" applyAlignment="1">
      <alignment horizontal="left" vertical="center" wrapText="1"/>
    </xf>
    <xf numFmtId="0" fontId="0" fillId="6" borderId="10" xfId="0" applyFill="1" applyBorder="1" applyAlignment="1">
      <alignment horizontal="center" vertical="center" wrapText="1"/>
    </xf>
    <xf numFmtId="0" fontId="0" fillId="6" borderId="11" xfId="0" applyFill="1" applyBorder="1" applyAlignment="1">
      <alignment horizontal="center" vertical="center" wrapText="1"/>
    </xf>
    <xf numFmtId="0" fontId="0" fillId="6" borderId="15" xfId="0" applyFill="1" applyBorder="1" applyAlignment="1">
      <alignment horizontal="center"/>
    </xf>
    <xf numFmtId="0" fontId="0" fillId="6" borderId="15" xfId="0" applyFill="1" applyBorder="1" applyAlignment="1">
      <alignment horizontal="center" vertical="center" wrapText="1"/>
    </xf>
    <xf numFmtId="2" fontId="0" fillId="6" borderId="10" xfId="0" applyNumberFormat="1" applyFill="1" applyBorder="1" applyAlignment="1">
      <alignment horizontal="center" vertical="center" wrapText="1"/>
    </xf>
    <xf numFmtId="0" fontId="0" fillId="2" borderId="1" xfId="0" applyFill="1" applyBorder="1" applyAlignment="1">
      <alignment horizontal="center" vertical="center" textRotation="90"/>
    </xf>
    <xf numFmtId="0" fontId="0" fillId="2" borderId="4" xfId="0" applyFill="1" applyBorder="1" applyAlignment="1">
      <alignment horizontal="center" vertical="center" textRotation="90"/>
    </xf>
    <xf numFmtId="0" fontId="0" fillId="2" borderId="12" xfId="0" applyFill="1" applyBorder="1" applyAlignment="1">
      <alignment horizontal="center" vertical="center" textRotation="90"/>
    </xf>
    <xf numFmtId="0" fontId="0" fillId="5" borderId="1" xfId="0" applyFill="1" applyBorder="1" applyAlignment="1">
      <alignment horizontal="center" vertical="center" textRotation="90" wrapText="1"/>
    </xf>
    <xf numFmtId="0" fontId="0" fillId="5" borderId="4" xfId="0" applyFill="1" applyBorder="1" applyAlignment="1">
      <alignment horizontal="center" vertical="center" textRotation="90" wrapText="1"/>
    </xf>
    <xf numFmtId="0" fontId="0" fillId="5" borderId="12" xfId="0" applyFill="1" applyBorder="1" applyAlignment="1">
      <alignment horizontal="center" vertical="center" textRotation="90" wrapText="1"/>
    </xf>
    <xf numFmtId="0" fontId="0" fillId="4" borderId="1" xfId="0" applyFill="1" applyBorder="1" applyAlignment="1">
      <alignment horizontal="center" vertical="center" textRotation="90" wrapText="1"/>
    </xf>
    <xf numFmtId="0" fontId="0" fillId="4" borderId="4" xfId="0" applyFill="1" applyBorder="1" applyAlignment="1">
      <alignment horizontal="center" vertical="center" textRotation="90" wrapText="1"/>
    </xf>
    <xf numFmtId="0" fontId="0" fillId="4" borderId="12" xfId="0" applyFill="1" applyBorder="1" applyAlignment="1">
      <alignment horizontal="center" vertical="center" textRotation="90" wrapText="1"/>
    </xf>
    <xf numFmtId="0" fontId="2" fillId="6" borderId="6" xfId="0" applyFont="1" applyFill="1" applyBorder="1" applyAlignment="1">
      <alignment horizontal="center"/>
    </xf>
    <xf numFmtId="0" fontId="2" fillId="6" borderId="8" xfId="0" applyFont="1" applyFill="1" applyBorder="1" applyAlignment="1">
      <alignment horizontal="center"/>
    </xf>
    <xf numFmtId="0" fontId="2" fillId="6" borderId="1" xfId="0" applyFont="1" applyFill="1" applyBorder="1" applyAlignment="1">
      <alignment horizontal="center"/>
    </xf>
    <xf numFmtId="0" fontId="0" fillId="6" borderId="11" xfId="0" applyFill="1" applyBorder="1" applyAlignment="1">
      <alignment horizontal="center" vertical="center"/>
    </xf>
    <xf numFmtId="0" fontId="1" fillId="3" borderId="1"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12" xfId="0" applyFont="1" applyFill="1" applyBorder="1" applyAlignment="1">
      <alignment horizontal="left" vertical="center" wrapText="1"/>
    </xf>
    <xf numFmtId="0" fontId="1" fillId="4" borderId="30" xfId="0" applyFont="1" applyFill="1" applyBorder="1" applyAlignment="1">
      <alignment horizontal="center" vertical="center" textRotation="90"/>
    </xf>
    <xf numFmtId="0" fontId="1" fillId="4" borderId="31" xfId="0" applyFont="1" applyFill="1" applyBorder="1" applyAlignment="1">
      <alignment horizontal="left" vertical="center" wrapText="1"/>
    </xf>
    <xf numFmtId="0" fontId="1" fillId="4" borderId="4" xfId="0" applyFont="1" applyFill="1" applyBorder="1" applyAlignment="1">
      <alignment horizontal="left" vertical="center" wrapText="1"/>
    </xf>
    <xf numFmtId="0" fontId="1" fillId="4" borderId="12" xfId="0" applyFont="1" applyFill="1" applyBorder="1" applyAlignment="1">
      <alignment horizontal="left" vertical="center" wrapText="1"/>
    </xf>
    <xf numFmtId="0" fontId="0" fillId="6" borderId="9" xfId="0" applyFill="1" applyBorder="1" applyAlignment="1">
      <alignment horizontal="center" vertical="center" wrapText="1"/>
    </xf>
    <xf numFmtId="0" fontId="1" fillId="3" borderId="34" xfId="0" applyFont="1" applyFill="1" applyBorder="1" applyAlignment="1">
      <alignment horizontal="left" vertical="center" wrapText="1"/>
    </xf>
    <xf numFmtId="0" fontId="1" fillId="3" borderId="35" xfId="0" applyFont="1" applyFill="1" applyBorder="1" applyAlignment="1">
      <alignment horizontal="left" vertical="center" wrapText="1"/>
    </xf>
    <xf numFmtId="0" fontId="1" fillId="3" borderId="36" xfId="0" applyFont="1" applyFill="1" applyBorder="1" applyAlignment="1">
      <alignment horizontal="left" vertical="center" wrapText="1"/>
    </xf>
    <xf numFmtId="0" fontId="1" fillId="4" borderId="34" xfId="0" applyFont="1" applyFill="1" applyBorder="1" applyAlignment="1">
      <alignment horizontal="left" vertical="center" wrapText="1"/>
    </xf>
    <xf numFmtId="0" fontId="1" fillId="4" borderId="35" xfId="0" applyFont="1" applyFill="1" applyBorder="1" applyAlignment="1">
      <alignment horizontal="left" vertical="center" wrapText="1"/>
    </xf>
    <xf numFmtId="0" fontId="1" fillId="4" borderId="36" xfId="0" applyFont="1" applyFill="1" applyBorder="1" applyAlignment="1">
      <alignment horizontal="left" vertical="center" wrapText="1"/>
    </xf>
    <xf numFmtId="0" fontId="0" fillId="8" borderId="15" xfId="0" applyFill="1" applyBorder="1" applyAlignment="1">
      <alignment horizontal="center"/>
    </xf>
    <xf numFmtId="0" fontId="0" fillId="8" borderId="11" xfId="0" applyFill="1" applyBorder="1" applyAlignment="1">
      <alignment horizontal="center" vertical="center" wrapText="1"/>
    </xf>
    <xf numFmtId="0" fontId="0" fillId="8" borderId="15" xfId="0" applyFill="1" applyBorder="1" applyAlignment="1">
      <alignment horizontal="center" vertical="center" wrapText="1"/>
    </xf>
    <xf numFmtId="0" fontId="0" fillId="8" borderId="9" xfId="0" applyFill="1" applyBorder="1" applyAlignment="1">
      <alignment horizontal="center" vertical="center" wrapText="1"/>
    </xf>
    <xf numFmtId="2" fontId="0" fillId="8" borderId="9" xfId="0" applyNumberFormat="1" applyFill="1" applyBorder="1" applyAlignment="1">
      <alignment horizontal="center" vertical="center" wrapText="1"/>
    </xf>
    <xf numFmtId="2" fontId="0" fillId="8" borderId="11" xfId="0" applyNumberFormat="1" applyFill="1" applyBorder="1" applyAlignment="1">
      <alignment horizontal="center" vertical="center" wrapText="1"/>
    </xf>
    <xf numFmtId="0" fontId="0" fillId="13" borderId="6" xfId="0" applyFill="1" applyBorder="1" applyAlignment="1">
      <alignment horizontal="center" vertical="center" textRotation="90" wrapText="1"/>
    </xf>
    <xf numFmtId="0" fontId="0" fillId="13" borderId="8" xfId="0" applyFill="1" applyBorder="1" applyAlignment="1">
      <alignment horizontal="center" vertical="center" textRotation="90" wrapText="1"/>
    </xf>
    <xf numFmtId="0" fontId="0" fillId="4" borderId="7" xfId="0" applyFill="1" applyBorder="1" applyAlignment="1">
      <alignment horizontal="center" vertical="center" textRotation="90" wrapText="1"/>
    </xf>
    <xf numFmtId="0" fontId="0" fillId="4" borderId="8" xfId="0" applyFill="1" applyBorder="1" applyAlignment="1">
      <alignment horizontal="center" vertical="center" textRotation="90" wrapText="1"/>
    </xf>
    <xf numFmtId="0" fontId="0" fillId="8" borderId="9" xfId="0" applyFill="1" applyBorder="1" applyAlignment="1">
      <alignment horizontal="center" vertical="center"/>
    </xf>
    <xf numFmtId="0" fontId="0" fillId="8" borderId="10" xfId="0" applyFill="1" applyBorder="1" applyAlignment="1">
      <alignment horizontal="center" vertical="center"/>
    </xf>
    <xf numFmtId="0" fontId="0" fillId="8" borderId="10" xfId="0" applyFill="1" applyBorder="1" applyAlignment="1">
      <alignment horizontal="center" vertical="center" wrapText="1"/>
    </xf>
    <xf numFmtId="0" fontId="2" fillId="8" borderId="6" xfId="0" applyFont="1" applyFill="1" applyBorder="1" applyAlignment="1">
      <alignment horizontal="center" vertical="center"/>
    </xf>
    <xf numFmtId="0" fontId="2" fillId="8" borderId="8" xfId="0" applyFont="1" applyFill="1" applyBorder="1" applyAlignment="1">
      <alignment horizontal="center" vertical="center"/>
    </xf>
    <xf numFmtId="0" fontId="0" fillId="8" borderId="11" xfId="0" applyFill="1" applyBorder="1" applyAlignment="1">
      <alignment horizontal="center" vertical="center"/>
    </xf>
    <xf numFmtId="2" fontId="0" fillId="8" borderId="15" xfId="0" applyNumberFormat="1" applyFill="1" applyBorder="1" applyAlignment="1">
      <alignment horizontal="center" vertical="center" wrapText="1"/>
    </xf>
    <xf numFmtId="0" fontId="1" fillId="4" borderId="7" xfId="0" applyFont="1" applyFill="1" applyBorder="1" applyAlignment="1">
      <alignment horizontal="center" vertical="center" textRotation="90" wrapText="1"/>
    </xf>
    <xf numFmtId="0" fontId="1" fillId="4" borderId="8" xfId="0" applyFont="1" applyFill="1" applyBorder="1" applyAlignment="1">
      <alignment horizontal="center" vertical="center" textRotation="90" wrapText="1"/>
    </xf>
    <xf numFmtId="0" fontId="1" fillId="4" borderId="4" xfId="0" applyFont="1" applyFill="1" applyBorder="1" applyAlignment="1">
      <alignment horizontal="left" vertical="center"/>
    </xf>
    <xf numFmtId="0" fontId="1" fillId="13" borderId="7" xfId="0" applyFont="1" applyFill="1" applyBorder="1" applyAlignment="1">
      <alignment horizontal="center" vertical="center" textRotation="90" wrapText="1"/>
    </xf>
    <xf numFmtId="0" fontId="1" fillId="13" borderId="1" xfId="0" applyFont="1" applyFill="1" applyBorder="1" applyAlignment="1">
      <alignment horizontal="left" vertical="center"/>
    </xf>
    <xf numFmtId="0" fontId="1" fillId="13" borderId="4" xfId="0" applyFont="1" applyFill="1" applyBorder="1" applyAlignment="1">
      <alignment horizontal="left" vertical="center"/>
    </xf>
    <xf numFmtId="0" fontId="1" fillId="13" borderId="12" xfId="0" applyFont="1" applyFill="1" applyBorder="1" applyAlignment="1">
      <alignment horizontal="left" vertical="center"/>
    </xf>
    <xf numFmtId="0" fontId="1" fillId="9" borderId="7" xfId="0" applyFont="1" applyFill="1" applyBorder="1" applyAlignment="1">
      <alignment horizontal="center" vertical="center" textRotation="90" wrapText="1"/>
    </xf>
    <xf numFmtId="0" fontId="1" fillId="9" borderId="1" xfId="0" applyFont="1" applyFill="1" applyBorder="1" applyAlignment="1">
      <alignment horizontal="left" vertical="center"/>
    </xf>
    <xf numFmtId="0" fontId="1" fillId="9" borderId="4" xfId="0" applyFont="1" applyFill="1" applyBorder="1" applyAlignment="1">
      <alignment horizontal="left" vertical="center"/>
    </xf>
    <xf numFmtId="0" fontId="1" fillId="9" borderId="12" xfId="0" applyFont="1" applyFill="1" applyBorder="1" applyAlignment="1">
      <alignment horizontal="left" vertical="center"/>
    </xf>
    <xf numFmtId="0" fontId="1" fillId="9" borderId="34" xfId="0" applyFont="1" applyFill="1" applyBorder="1" applyAlignment="1">
      <alignment horizontal="left" vertical="center"/>
    </xf>
    <xf numFmtId="0" fontId="1" fillId="9" borderId="35" xfId="0" applyFont="1" applyFill="1" applyBorder="1" applyAlignment="1">
      <alignment horizontal="left" vertical="center"/>
    </xf>
    <xf numFmtId="0" fontId="1" fillId="9" borderId="36" xfId="0" applyFont="1" applyFill="1" applyBorder="1" applyAlignment="1">
      <alignment horizontal="left" vertical="center"/>
    </xf>
    <xf numFmtId="0" fontId="1" fillId="4" borderId="35" xfId="0" applyFont="1" applyFill="1" applyBorder="1" applyAlignment="1">
      <alignment horizontal="left" vertical="center"/>
    </xf>
    <xf numFmtId="0" fontId="1" fillId="13" borderId="34" xfId="0" applyFont="1" applyFill="1" applyBorder="1" applyAlignment="1">
      <alignment horizontal="left" vertical="center"/>
    </xf>
    <xf numFmtId="0" fontId="1" fillId="13" borderId="35" xfId="0" applyFont="1" applyFill="1" applyBorder="1" applyAlignment="1">
      <alignment horizontal="left" vertical="center"/>
    </xf>
    <xf numFmtId="0" fontId="1" fillId="13" borderId="36" xfId="0" applyFont="1" applyFill="1" applyBorder="1" applyAlignment="1">
      <alignment horizontal="left" vertical="center"/>
    </xf>
    <xf numFmtId="0" fontId="0" fillId="8" borderId="15" xfId="0" applyFill="1" applyBorder="1" applyAlignment="1">
      <alignment horizontal="center" vertical="center"/>
    </xf>
    <xf numFmtId="2" fontId="0" fillId="8" borderId="10" xfId="0" applyNumberFormat="1" applyFill="1" applyBorder="1" applyAlignment="1">
      <alignment horizontal="center" vertical="center" wrapText="1"/>
    </xf>
    <xf numFmtId="0" fontId="0" fillId="13" borderId="6" xfId="0" applyFill="1" applyBorder="1" applyAlignment="1">
      <alignment horizontal="center" vertical="center" textRotation="90"/>
    </xf>
    <xf numFmtId="0" fontId="0" fillId="13" borderId="7" xfId="0" applyFill="1" applyBorder="1" applyAlignment="1">
      <alignment horizontal="center" vertical="center" textRotation="90"/>
    </xf>
    <xf numFmtId="0" fontId="0" fillId="13" borderId="8" xfId="0" applyFill="1" applyBorder="1" applyAlignment="1">
      <alignment horizontal="center" vertical="center" textRotation="90"/>
    </xf>
    <xf numFmtId="0" fontId="1" fillId="4" borderId="1" xfId="0" applyFont="1" applyFill="1" applyBorder="1" applyAlignment="1">
      <alignment horizontal="left" vertical="center" wrapText="1"/>
    </xf>
    <xf numFmtId="0" fontId="1" fillId="13" borderId="6" xfId="0" applyFont="1" applyFill="1" applyBorder="1" applyAlignment="1">
      <alignment horizontal="center" vertical="center" textRotation="90"/>
    </xf>
    <xf numFmtId="0" fontId="1" fillId="13" borderId="7" xfId="0" applyFont="1" applyFill="1" applyBorder="1" applyAlignment="1">
      <alignment horizontal="center" vertical="center" textRotation="90"/>
    </xf>
    <xf numFmtId="0" fontId="1" fillId="13" borderId="8" xfId="0" applyFont="1" applyFill="1" applyBorder="1" applyAlignment="1">
      <alignment horizontal="center" vertical="center" textRotation="90"/>
    </xf>
    <xf numFmtId="0" fontId="1" fillId="13" borderId="1" xfId="0" applyFont="1" applyFill="1" applyBorder="1" applyAlignment="1">
      <alignment horizontal="left" vertical="center" wrapText="1"/>
    </xf>
    <xf numFmtId="0" fontId="1" fillId="13" borderId="4" xfId="0" applyFont="1" applyFill="1" applyBorder="1" applyAlignment="1">
      <alignment horizontal="left" vertical="center" wrapText="1"/>
    </xf>
    <xf numFmtId="0" fontId="1" fillId="13" borderId="12" xfId="0" applyFont="1" applyFill="1" applyBorder="1" applyAlignment="1">
      <alignment horizontal="left" vertical="center" wrapText="1"/>
    </xf>
    <xf numFmtId="0" fontId="1" fillId="3" borderId="6" xfId="0" applyFont="1" applyFill="1" applyBorder="1" applyAlignment="1">
      <alignment horizontal="center" vertical="center" textRotation="90" wrapText="1"/>
    </xf>
    <xf numFmtId="0" fontId="17" fillId="10" borderId="8" xfId="0" applyFont="1" applyFill="1" applyBorder="1" applyAlignment="1">
      <alignment horizontal="left" vertical="center" indent="1"/>
    </xf>
    <xf numFmtId="0" fontId="17" fillId="10" borderId="8" xfId="0" applyFont="1" applyFill="1" applyBorder="1" applyAlignment="1">
      <alignment horizontal="center" vertical="center"/>
    </xf>
    <xf numFmtId="0" fontId="17" fillId="10" borderId="8" xfId="0" applyFont="1" applyFill="1" applyBorder="1" applyAlignment="1">
      <alignment horizontal="left" vertical="center" indent="2"/>
    </xf>
    <xf numFmtId="164" fontId="17" fillId="0" borderId="7" xfId="0" applyNumberFormat="1" applyFont="1" applyBorder="1" applyAlignment="1">
      <alignment horizontal="center"/>
    </xf>
    <xf numFmtId="165" fontId="17" fillId="0" borderId="7" xfId="0" applyNumberFormat="1" applyFont="1" applyBorder="1" applyAlignment="1">
      <alignment horizontal="center"/>
    </xf>
    <xf numFmtId="0" fontId="17" fillId="10" borderId="15" xfId="0" applyFont="1" applyFill="1" applyBorder="1" applyAlignment="1">
      <alignment horizontal="left" vertical="center" indent="1"/>
    </xf>
    <xf numFmtId="0" fontId="17" fillId="10" borderId="15" xfId="0" applyFont="1" applyFill="1" applyBorder="1" applyAlignment="1">
      <alignment horizontal="center" vertical="center"/>
    </xf>
    <xf numFmtId="0" fontId="17" fillId="10" borderId="15" xfId="0" applyFont="1" applyFill="1" applyBorder="1" applyAlignment="1">
      <alignment horizontal="left" vertical="center" indent="2"/>
    </xf>
    <xf numFmtId="164" fontId="17" fillId="11" borderId="0" xfId="0" applyNumberFormat="1" applyFont="1" applyFill="1" applyAlignment="1">
      <alignment horizontal="center"/>
    </xf>
    <xf numFmtId="165" fontId="17" fillId="11" borderId="0" xfId="0" applyNumberFormat="1" applyFont="1" applyFill="1" applyAlignment="1">
      <alignment horizontal="center"/>
    </xf>
    <xf numFmtId="0" fontId="18" fillId="0" borderId="12" xfId="0" applyFont="1" applyBorder="1"/>
    <xf numFmtId="164" fontId="18" fillId="0" borderId="8" xfId="0" applyNumberFormat="1" applyFont="1" applyBorder="1" applyAlignment="1">
      <alignment horizontal="center"/>
    </xf>
    <xf numFmtId="165" fontId="18" fillId="0" borderId="8" xfId="0" applyNumberFormat="1" applyFont="1" applyBorder="1" applyAlignment="1">
      <alignment horizontal="center"/>
    </xf>
    <xf numFmtId="164" fontId="18" fillId="0" borderId="7" xfId="0" applyNumberFormat="1" applyFont="1" applyBorder="1" applyAlignment="1">
      <alignment horizontal="center"/>
    </xf>
    <xf numFmtId="165" fontId="18" fillId="0" borderId="7" xfId="0" applyNumberFormat="1" applyFont="1" applyBorder="1" applyAlignment="1">
      <alignment horizontal="center"/>
    </xf>
    <xf numFmtId="0" fontId="18" fillId="0" borderId="9" xfId="0" applyFont="1" applyBorder="1"/>
    <xf numFmtId="164" fontId="18" fillId="0" borderId="15" xfId="0" applyNumberFormat="1" applyFont="1" applyBorder="1" applyAlignment="1">
      <alignment horizontal="center"/>
    </xf>
    <xf numFmtId="165" fontId="18" fillId="0" borderId="15" xfId="0" applyNumberFormat="1" applyFont="1" applyBorder="1" applyAlignment="1">
      <alignment horizontal="center"/>
    </xf>
    <xf numFmtId="165" fontId="18" fillId="11" borderId="0" xfId="0" applyNumberFormat="1" applyFont="1" applyFill="1" applyAlignment="1">
      <alignment horizontal="center"/>
    </xf>
    <xf numFmtId="164" fontId="18" fillId="11" borderId="0" xfId="0" applyNumberFormat="1" applyFont="1" applyFill="1" applyAlignment="1">
      <alignment horizontal="center"/>
    </xf>
    <xf numFmtId="0" fontId="18" fillId="0" borderId="15" xfId="0" applyFont="1" applyBorder="1"/>
    <xf numFmtId="0" fontId="0" fillId="2" borderId="38" xfId="0" applyFill="1" applyBorder="1" applyAlignment="1">
      <alignment vertical="center"/>
    </xf>
    <xf numFmtId="0" fontId="0" fillId="2" borderId="39" xfId="0" applyFill="1" applyBorder="1" applyAlignment="1">
      <alignment vertical="center"/>
    </xf>
    <xf numFmtId="0" fontId="0" fillId="2" borderId="40" xfId="0" applyFill="1" applyBorder="1" applyAlignment="1">
      <alignment vertical="center"/>
    </xf>
    <xf numFmtId="0" fontId="0" fillId="13" borderId="38" xfId="0" applyFill="1" applyBorder="1" applyAlignment="1">
      <alignment vertical="center"/>
    </xf>
    <xf numFmtId="0" fontId="0" fillId="13" borderId="39" xfId="0" applyFill="1" applyBorder="1" applyAlignment="1">
      <alignment vertical="center"/>
    </xf>
    <xf numFmtId="0" fontId="0" fillId="13" borderId="40" xfId="0" applyFill="1" applyBorder="1" applyAlignment="1">
      <alignment vertical="center"/>
    </xf>
    <xf numFmtId="0" fontId="0" fillId="3" borderId="38" xfId="0" applyFill="1" applyBorder="1" applyAlignment="1">
      <alignment vertical="center"/>
    </xf>
    <xf numFmtId="0" fontId="0" fillId="3" borderId="39" xfId="0" applyFill="1" applyBorder="1" applyAlignment="1">
      <alignment vertical="center"/>
    </xf>
    <xf numFmtId="0" fontId="0" fillId="3" borderId="40" xfId="0" applyFill="1" applyBorder="1" applyAlignment="1">
      <alignment vertical="center"/>
    </xf>
    <xf numFmtId="0" fontId="0" fillId="4" borderId="38" xfId="0" applyFill="1" applyBorder="1" applyAlignment="1">
      <alignment vertical="center"/>
    </xf>
    <xf numFmtId="0" fontId="0" fillId="4" borderId="40" xfId="0" applyFill="1" applyBorder="1" applyAlignment="1">
      <alignment vertical="center"/>
    </xf>
    <xf numFmtId="0" fontId="0" fillId="4" borderId="39" xfId="0" applyFill="1" applyBorder="1" applyAlignment="1">
      <alignment vertical="center"/>
    </xf>
    <xf numFmtId="0" fontId="0" fillId="4" borderId="39" xfId="0" applyFill="1" applyBorder="1" applyAlignment="1">
      <alignment vertical="center" wrapText="1"/>
    </xf>
    <xf numFmtId="0" fontId="17" fillId="0" borderId="15" xfId="0" applyFont="1" applyBorder="1" applyAlignment="1">
      <alignment vertical="center"/>
    </xf>
    <xf numFmtId="0" fontId="17" fillId="12" borderId="15" xfId="0" applyFont="1" applyFill="1" applyBorder="1" applyAlignment="1">
      <alignment vertical="center"/>
    </xf>
    <xf numFmtId="0" fontId="17" fillId="0" borderId="15" xfId="0" applyFont="1" applyBorder="1" applyAlignment="1">
      <alignment horizontal="left" vertical="center"/>
    </xf>
    <xf numFmtId="0" fontId="17" fillId="0" borderId="15" xfId="0" applyFont="1" applyBorder="1" applyAlignment="1">
      <alignment horizontal="center" vertical="center"/>
    </xf>
  </cellXfs>
  <cellStyles count="4">
    <cellStyle name="Bad" xfId="1" builtinId="27"/>
    <cellStyle name="Hyperlink" xfId="2" builtinId="8"/>
    <cellStyle name="Normal" xfId="0" builtinId="0"/>
    <cellStyle name="Normal 2" xfId="3" xr:uid="{FD90B4B9-FE49-42F4-9639-13C1D368B97E}"/>
  </cellStyles>
  <dxfs count="2">
    <dxf>
      <font>
        <b/>
        <i val="0"/>
        <color theme="0"/>
      </font>
      <fill>
        <patternFill>
          <bgColor rgb="FF0085C2"/>
        </patternFill>
      </fill>
    </dxf>
    <dxf>
      <font>
        <b/>
        <i val="0"/>
        <color theme="0"/>
      </font>
      <fill>
        <patternFill>
          <bgColor rgb="FF0085C2"/>
        </patternFill>
      </fill>
    </dxf>
  </dxfs>
  <tableStyles count="0" defaultTableStyle="TableStyleMedium2" defaultPivotStyle="PivotStyleLight16"/>
  <colors>
    <mruColors>
      <color rgb="FFFF5050"/>
      <color rgb="FFFF3300"/>
      <color rgb="FFCC6600"/>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2"/>
  <sheetViews>
    <sheetView workbookViewId="0">
      <selection activeCell="A32" sqref="A32"/>
    </sheetView>
  </sheetViews>
  <sheetFormatPr defaultRowHeight="15"/>
  <cols>
    <col min="1" max="1" width="9.42578125" bestFit="1" customWidth="1"/>
  </cols>
  <sheetData>
    <row r="1" spans="1:2" ht="15.75">
      <c r="A1" s="31" t="s">
        <v>0</v>
      </c>
    </row>
    <row r="2" spans="1:2">
      <c r="A2" s="136" t="s">
        <v>1</v>
      </c>
    </row>
    <row r="3" spans="1:2">
      <c r="A3" s="25" t="s">
        <v>2</v>
      </c>
      <c r="B3" t="str">
        <f>'A2.1'!A2</f>
        <v>A2.1. Percent correct scores by subdomain in Ireland and on average internationally for Grade 4 mathematics</v>
      </c>
    </row>
    <row r="4" spans="1:2">
      <c r="A4" s="25" t="s">
        <v>3</v>
      </c>
      <c r="B4" t="str">
        <f>'A2.2'!A2</f>
        <v>A2.2. Percent correct scores of each subdomain in Ireland and on average internationally by gender for Grade 4 mathematics</v>
      </c>
    </row>
    <row r="5" spans="1:2">
      <c r="A5" s="25" t="s">
        <v>4</v>
      </c>
      <c r="B5" t="str">
        <f>'A2.3'!A2</f>
        <v>A2.3. Percent correct scores at the topic level for each of the subdomains in Ireland and on average internationally for Grade 4 mathematics</v>
      </c>
    </row>
    <row r="6" spans="1:2">
      <c r="A6" s="25" t="s">
        <v>5</v>
      </c>
      <c r="B6" t="str">
        <f>'A2.4'!A2</f>
        <v>A2.4. Percent correct scores at the topic level for each of the subdomains in Ireland and on average internationally by gender for Grade 4 mathematics</v>
      </c>
    </row>
    <row r="7" spans="1:2">
      <c r="A7" s="25" t="s">
        <v>6</v>
      </c>
      <c r="B7" t="str">
        <f>'A2.5'!A2</f>
        <v>A2.5. Percent correct score for each of the items presented in Chapter 2</v>
      </c>
    </row>
    <row r="8" spans="1:2">
      <c r="A8" s="25" t="s">
        <v>7</v>
      </c>
      <c r="B8" t="str">
        <f>'A2.6'!A2</f>
        <v>A2.6. Percent of pupils whose teachers indicated on the Teacher Questionnaire whether Grade 4 mathematical concepts in the TIMSS assessment had been covered</v>
      </c>
    </row>
    <row r="10" spans="1:2">
      <c r="A10" s="136" t="s">
        <v>8</v>
      </c>
    </row>
    <row r="11" spans="1:2">
      <c r="A11" s="25" t="s">
        <v>9</v>
      </c>
      <c r="B11" t="str">
        <f>'A3.1'!A2</f>
        <v>A3.1. Percent correct scores by subdomain in Ireland and on average internationally for Grade 4 science</v>
      </c>
    </row>
    <row r="12" spans="1:2">
      <c r="A12" s="25" t="s">
        <v>10</v>
      </c>
      <c r="B12" t="str">
        <f>'A3.2'!A2</f>
        <v>A3.2. Percent correct scores of each subdomain in Ireland and on average internationally by gender for Grade 4 science</v>
      </c>
    </row>
    <row r="13" spans="1:2">
      <c r="A13" s="25" t="s">
        <v>11</v>
      </c>
      <c r="B13" t="str">
        <f>'A3.3'!A2</f>
        <v>A3.3. Percent correct scores at the topic level for each of the subdomains in Ireland and on average internationally for Grade 4 science</v>
      </c>
    </row>
    <row r="14" spans="1:2">
      <c r="A14" s="25" t="s">
        <v>12</v>
      </c>
      <c r="B14" t="str">
        <f>'A3.4'!A2</f>
        <v>A3.4. Percent correct scores at the topic level for each of the subdomains in Ireland and on average internationally by gender  for Grade 4 science</v>
      </c>
    </row>
    <row r="15" spans="1:2">
      <c r="A15" s="25" t="s">
        <v>13</v>
      </c>
      <c r="B15" t="str">
        <f>'A3.5'!A2</f>
        <v>A3.5. Percent correct score for each of the items presented in Chapter 3</v>
      </c>
    </row>
    <row r="16" spans="1:2">
      <c r="A16" s="25" t="s">
        <v>14</v>
      </c>
      <c r="B16" t="str">
        <f>'A3.6'!A2</f>
        <v>A6.6. Percent of pupils whose teachers indicated on the Teacher Questionnaire whether Grade 4 scientific concepts in the TIMSS assessment had been covered</v>
      </c>
    </row>
    <row r="18" spans="1:2">
      <c r="A18" s="136" t="s">
        <v>15</v>
      </c>
    </row>
    <row r="19" spans="1:2">
      <c r="A19" s="25" t="s">
        <v>16</v>
      </c>
      <c r="B19" t="str">
        <f>'A4.1'!A2</f>
        <v>A4.1. Percent correct scores by subdomain in Ireland and on average internationally for Grade 8 mathematics</v>
      </c>
    </row>
    <row r="20" spans="1:2">
      <c r="A20" s="25" t="s">
        <v>17</v>
      </c>
      <c r="B20" t="str">
        <f>'A4.2'!A2</f>
        <v>A4.2. Percent correct scores of each subdomain in Ireland and on average internationally by gender for Grade 8 mathematics</v>
      </c>
    </row>
    <row r="21" spans="1:2">
      <c r="A21" s="25" t="s">
        <v>18</v>
      </c>
      <c r="B21" t="str">
        <f>'A4.3'!A2</f>
        <v>A4.3. Percent correct scores at the topic level for each of the subdomains in Ireland and on average internationally for Grade 8 mathematics</v>
      </c>
    </row>
    <row r="22" spans="1:2">
      <c r="A22" s="25" t="s">
        <v>19</v>
      </c>
      <c r="B22" t="str">
        <f>'A4.4'!A2</f>
        <v>A4.4. Percent correct scores at the topic level for each of the subdomains in Ireland and on average internationally by gender, for Grade 8 mathematics</v>
      </c>
    </row>
    <row r="23" spans="1:2">
      <c r="A23" s="25" t="s">
        <v>20</v>
      </c>
      <c r="B23" t="str">
        <f>'A4.5'!A2</f>
        <v>A4.5. Percent correct score for each of the items presented in Chapter 4</v>
      </c>
    </row>
    <row r="24" spans="1:2">
      <c r="A24" s="205" t="s">
        <v>21</v>
      </c>
      <c r="B24" t="str">
        <f>'A4.6'!A2</f>
        <v>A4.6. Percent of students in Ireland whose teachers indicated on the Teacher Questionnaire whether Grade 8 mathematical concepts in the TIMSS assessment had been covered</v>
      </c>
    </row>
    <row r="26" spans="1:2">
      <c r="A26" s="136" t="s">
        <v>22</v>
      </c>
    </row>
    <row r="27" spans="1:2">
      <c r="A27" s="25" t="s">
        <v>23</v>
      </c>
      <c r="B27" t="str">
        <f>'A5.1'!A2</f>
        <v>A5.1. Percent correct scores by subdomain in Ireland and on average internationally for Grade 8 science</v>
      </c>
    </row>
    <row r="28" spans="1:2">
      <c r="A28" s="25" t="s">
        <v>24</v>
      </c>
      <c r="B28" t="str">
        <f>'A5.2'!A2</f>
        <v>A5.2. Percent correct scores of each subdomain in Ireland and on average internationally by gender, for Grade 8 science</v>
      </c>
    </row>
    <row r="29" spans="1:2">
      <c r="A29" s="25" t="s">
        <v>25</v>
      </c>
      <c r="B29" t="str">
        <f>'A5.3'!A2</f>
        <v>A5.3. Percent correct scores at the topic level for each of the subdomains in Ireland and on average internationally for Grade 8 science</v>
      </c>
    </row>
    <row r="30" spans="1:2">
      <c r="A30" s="25" t="s">
        <v>26</v>
      </c>
      <c r="B30" t="str">
        <f>'A5.4'!A2</f>
        <v>A5.4. Percent correct scores at the topic level for each of the subdomains in Ireland and on average internationally by gender for Grade 8 science</v>
      </c>
    </row>
    <row r="31" spans="1:2">
      <c r="A31" s="25" t="s">
        <v>27</v>
      </c>
      <c r="B31" t="str">
        <f>'A5.5'!A2</f>
        <v>A5.5. Percent correct score for each of the items presented in Chapter 5</v>
      </c>
    </row>
    <row r="32" spans="1:2">
      <c r="A32" s="25" t="s">
        <v>28</v>
      </c>
      <c r="B32" t="str">
        <f>'A5.6'!A2</f>
        <v>A5.6. Percent of students in Ireland whose teachers indicated on the Teacher Questionnaire whether Grade 8 scientific concepts in the TIMSS assessment had been covered</v>
      </c>
    </row>
  </sheetData>
  <hyperlinks>
    <hyperlink ref="A3" location="A2.1!A1" display="A2.1" xr:uid="{00000000-0004-0000-0000-000000000000}"/>
    <hyperlink ref="A4" location="A2.2!A1" display="A2.2" xr:uid="{00000000-0004-0000-0000-000001000000}"/>
    <hyperlink ref="A5" location="A2.3!A1" display="A2.3" xr:uid="{00000000-0004-0000-0000-000002000000}"/>
    <hyperlink ref="A6" location="A2.4!A1" display="A2.4" xr:uid="{00000000-0004-0000-0000-000003000000}"/>
    <hyperlink ref="A7" location="A2.5!A1" display="A2.5" xr:uid="{00000000-0004-0000-0000-000004000000}"/>
    <hyperlink ref="A8" location="A2.6!A1" display="A2.6" xr:uid="{E6D67F89-C55F-47CD-BF65-B9F00969DE65}"/>
    <hyperlink ref="A11" location="A3.1!A1" display="A3.1" xr:uid="{6D767674-901B-436A-A375-5DE45CA94BCC}"/>
    <hyperlink ref="A12" location="A3.2!A1" display="A3.2" xr:uid="{A7E53FA3-17CE-4DC6-B2B0-554AEE8CFCCC}"/>
    <hyperlink ref="A13" location="A3.3!A1" display="A3.3" xr:uid="{7D931A4D-916D-4C5C-A8B3-3C53B4863232}"/>
    <hyperlink ref="A14" location="A3.4!A1" display="A3.4" xr:uid="{6B6905E1-392A-4CA4-83E9-21F4ACB6BC1D}"/>
    <hyperlink ref="A15" location="A3.5!A1" display="A3.5" xr:uid="{7275DC89-95D9-4DC1-92B4-904A9E66F9CE}"/>
    <hyperlink ref="A16" location="A3.6!A1" display="A3.6" xr:uid="{52C2D07C-CECA-4090-9961-2121F322D3CE}"/>
    <hyperlink ref="A19" location="A4.1!A1" display="A4.1" xr:uid="{5BA22D9E-93E1-4366-815D-3B0D29CA6CFD}"/>
    <hyperlink ref="A20" location="A4.2!A1" display="A4.2" xr:uid="{622BAD12-7221-4839-9658-6D5E57229E0F}"/>
    <hyperlink ref="A21" location="A4.3!A1" display="A2.3" xr:uid="{C3DF564D-F0A3-4970-BC5D-C4F1C3522188}"/>
    <hyperlink ref="A22" location="A2.4!A1" display="A2.4" xr:uid="{D732E29C-8CC5-4D80-B1A1-C8B5D1CA080F}"/>
    <hyperlink ref="A23" location="'A4.5'!A1" display="A4.5" xr:uid="{7B031105-F022-4093-95C0-15149B2F26BB}"/>
    <hyperlink ref="A24" location="A4.6!A1" display="A4.6" xr:uid="{ECE442E4-4FC7-4826-A853-E4CB538FC910}"/>
    <hyperlink ref="A27" location="A5.1!A1" display="A3.1" xr:uid="{A7E7A522-B469-4771-AC55-D748D6557490}"/>
    <hyperlink ref="A28" location="A5.2!A1" display="A3.2" xr:uid="{849C0F66-3103-4CAC-8390-AAE7DE1D86EB}"/>
    <hyperlink ref="A29" location="A5.3!A1" display="A3.3" xr:uid="{BC647D60-A062-4426-9CD8-6A9E424935EA}"/>
    <hyperlink ref="A30" location="A5.4!A1" display="A3.4" xr:uid="{62CD17E9-40A1-4E14-85EB-8220E9424547}"/>
    <hyperlink ref="A31" location="A5.5!A1" display="A3.5" xr:uid="{BB782D56-DB55-4434-B8DD-7773646DF127}"/>
    <hyperlink ref="A32" location="A5.6!A1" display="A3.6" xr:uid="{FDB1EE84-864A-430F-A96B-54D2CC6E512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0B604-7999-4E33-9C40-7885B3234B9E}">
  <dimension ref="A2:L34"/>
  <sheetViews>
    <sheetView zoomScale="70" zoomScaleNormal="70" workbookViewId="0">
      <selection activeCell="C18" sqref="C18"/>
    </sheetView>
  </sheetViews>
  <sheetFormatPr defaultRowHeight="15"/>
  <cols>
    <col min="1" max="1" width="5.85546875" customWidth="1"/>
    <col min="2" max="2" width="42.85546875" style="34" customWidth="1"/>
    <col min="3" max="3" width="61.140625" style="201" customWidth="1"/>
    <col min="4" max="4" width="9.85546875" customWidth="1"/>
    <col min="6" max="6" width="8.7109375" bestFit="1" customWidth="1"/>
    <col min="7" max="7" width="12.28515625" customWidth="1"/>
    <col min="8" max="8" width="8.85546875" customWidth="1"/>
    <col min="9" max="9" width="8.85546875" style="6"/>
    <col min="11" max="12" width="8.85546875" style="6"/>
  </cols>
  <sheetData>
    <row r="2" spans="1:12">
      <c r="A2" s="4" t="s">
        <v>181</v>
      </c>
    </row>
    <row r="3" spans="1:12" ht="15.75">
      <c r="A3" s="81"/>
      <c r="B3" s="404"/>
      <c r="C3" s="294"/>
      <c r="D3" s="606" t="s">
        <v>30</v>
      </c>
      <c r="E3" s="607"/>
      <c r="F3" s="615" t="s">
        <v>31</v>
      </c>
      <c r="G3" s="615"/>
      <c r="H3" s="618"/>
      <c r="I3" s="618"/>
      <c r="J3" s="640"/>
      <c r="K3" s="598" t="s">
        <v>32</v>
      </c>
      <c r="L3" s="599"/>
    </row>
    <row r="4" spans="1:12" ht="15.75">
      <c r="A4" s="82"/>
      <c r="B4" s="33" t="s">
        <v>33</v>
      </c>
      <c r="C4" s="2" t="s">
        <v>62</v>
      </c>
      <c r="D4" s="350" t="s">
        <v>34</v>
      </c>
      <c r="E4" s="307" t="s">
        <v>35</v>
      </c>
      <c r="F4" s="352" t="s">
        <v>36</v>
      </c>
      <c r="G4" s="307" t="s">
        <v>37</v>
      </c>
      <c r="H4" s="342" t="s">
        <v>38</v>
      </c>
      <c r="I4" s="343" t="s">
        <v>39</v>
      </c>
      <c r="J4" s="351" t="s">
        <v>40</v>
      </c>
      <c r="K4" s="347" t="s">
        <v>41</v>
      </c>
      <c r="L4" s="348" t="s">
        <v>42</v>
      </c>
    </row>
    <row r="5" spans="1:12" ht="30">
      <c r="A5" s="585" t="s">
        <v>166</v>
      </c>
      <c r="B5" s="595" t="s">
        <v>167</v>
      </c>
      <c r="C5" s="35" t="s">
        <v>182</v>
      </c>
      <c r="D5" s="313">
        <v>44.978499999999997</v>
      </c>
      <c r="E5" s="39">
        <v>1.08223</v>
      </c>
      <c r="F5" s="98">
        <v>43.841427782666699</v>
      </c>
      <c r="G5" s="39">
        <v>0.232114129928228</v>
      </c>
      <c r="H5" s="314">
        <f t="shared" ref="H5:H34" si="0">D5-F5</f>
        <v>1.1370722173332979</v>
      </c>
      <c r="I5" s="39">
        <f t="shared" ref="I5:I34" si="1">SQRT(((E5*E5)+((27*27)-1)*(G5*G5))/(28*28))</f>
        <v>0.22698572572748604</v>
      </c>
      <c r="J5" s="162">
        <f t="shared" ref="J5:J32" si="2">H5/I5</f>
        <v>5.0094437158504022</v>
      </c>
      <c r="K5" s="316">
        <f t="shared" ref="K5:K32" si="3">H5-(1.96*I5)</f>
        <v>0.69218019490742533</v>
      </c>
      <c r="L5" s="315">
        <f t="shared" ref="L5:L32" si="4">H5+(1.96*I5)</f>
        <v>1.5819642397591704</v>
      </c>
    </row>
    <row r="6" spans="1:12" ht="30">
      <c r="A6" s="585"/>
      <c r="B6" s="596"/>
      <c r="C6" s="32" t="s">
        <v>183</v>
      </c>
      <c r="D6" s="197">
        <v>63.595399999999998</v>
      </c>
      <c r="E6" s="44">
        <v>1.1775</v>
      </c>
      <c r="F6" s="101">
        <v>51.9531528995646</v>
      </c>
      <c r="G6" s="44">
        <v>0.18583821718568</v>
      </c>
      <c r="H6" s="316">
        <f t="shared" si="0"/>
        <v>11.642247100435398</v>
      </c>
      <c r="I6" s="44">
        <f t="shared" si="1"/>
        <v>0.18394972114807176</v>
      </c>
      <c r="J6" s="315">
        <f t="shared" si="2"/>
        <v>63.290376455987563</v>
      </c>
      <c r="K6" s="316">
        <f t="shared" si="3"/>
        <v>11.281705646985177</v>
      </c>
      <c r="L6" s="315">
        <f t="shared" si="4"/>
        <v>12.002788553885619</v>
      </c>
    </row>
    <row r="7" spans="1:12">
      <c r="A7" s="585"/>
      <c r="B7" s="597"/>
      <c r="C7" s="36" t="s">
        <v>184</v>
      </c>
      <c r="D7" s="200">
        <v>55.834600000000002</v>
      </c>
      <c r="E7" s="47">
        <v>0.95440000000000003</v>
      </c>
      <c r="F7" s="104">
        <v>52.026691545428207</v>
      </c>
      <c r="G7" s="47">
        <v>0.17860128146277301</v>
      </c>
      <c r="H7" s="316">
        <f t="shared" si="0"/>
        <v>3.8079084545717947</v>
      </c>
      <c r="I7" s="44">
        <f t="shared" si="1"/>
        <v>0.17544741448223647</v>
      </c>
      <c r="J7" s="315">
        <f t="shared" si="2"/>
        <v>21.703987293339875</v>
      </c>
      <c r="K7" s="316">
        <f t="shared" si="3"/>
        <v>3.4640315221866111</v>
      </c>
      <c r="L7" s="315">
        <f t="shared" si="4"/>
        <v>4.1517853869569779</v>
      </c>
    </row>
    <row r="8" spans="1:12" ht="30">
      <c r="A8" s="585"/>
      <c r="B8" s="595" t="s">
        <v>168</v>
      </c>
      <c r="C8" s="35" t="s">
        <v>185</v>
      </c>
      <c r="D8" s="313">
        <v>57.131799999999998</v>
      </c>
      <c r="E8" s="39">
        <v>1.19655</v>
      </c>
      <c r="F8" s="98">
        <v>49.588992765852005</v>
      </c>
      <c r="G8" s="39">
        <v>0.21476369527519898</v>
      </c>
      <c r="H8" s="314">
        <f t="shared" si="0"/>
        <v>7.5428072341479933</v>
      </c>
      <c r="I8" s="39">
        <f t="shared" si="1"/>
        <v>0.21131753757648231</v>
      </c>
      <c r="J8" s="162">
        <f t="shared" si="2"/>
        <v>35.694184783021235</v>
      </c>
      <c r="K8" s="314">
        <f t="shared" si="3"/>
        <v>7.1286248604980882</v>
      </c>
      <c r="L8" s="162">
        <f t="shared" si="4"/>
        <v>7.9569896077978983</v>
      </c>
    </row>
    <row r="9" spans="1:12">
      <c r="A9" s="585"/>
      <c r="B9" s="597"/>
      <c r="C9" s="36" t="s">
        <v>186</v>
      </c>
      <c r="D9" s="200">
        <v>40.367899999999999</v>
      </c>
      <c r="E9" s="47">
        <v>0.96418999999999999</v>
      </c>
      <c r="F9" s="104">
        <v>34.431173305793898</v>
      </c>
      <c r="G9" s="47">
        <v>0.15644272601911199</v>
      </c>
      <c r="H9" s="317">
        <f t="shared" si="0"/>
        <v>5.9367266942061008</v>
      </c>
      <c r="I9" s="47">
        <f t="shared" si="1"/>
        <v>0.15463490603851565</v>
      </c>
      <c r="J9" s="166">
        <f t="shared" si="2"/>
        <v>38.391892531220684</v>
      </c>
      <c r="K9" s="317">
        <f t="shared" si="3"/>
        <v>5.6336422783706102</v>
      </c>
      <c r="L9" s="166">
        <f t="shared" si="4"/>
        <v>6.2398111100415914</v>
      </c>
    </row>
    <row r="10" spans="1:12" ht="30">
      <c r="A10" s="585"/>
      <c r="B10" s="595" t="s">
        <v>169</v>
      </c>
      <c r="C10" s="35" t="s">
        <v>187</v>
      </c>
      <c r="D10" s="313">
        <v>49.966799999999999</v>
      </c>
      <c r="E10" s="39">
        <v>1.2242500000000001</v>
      </c>
      <c r="F10" s="98">
        <v>35.283305198377803</v>
      </c>
      <c r="G10" s="39">
        <v>0.19476851387295102</v>
      </c>
      <c r="H10" s="316">
        <f t="shared" si="0"/>
        <v>14.683494801622196</v>
      </c>
      <c r="I10" s="44">
        <f t="shared" si="1"/>
        <v>0.19270928039337532</v>
      </c>
      <c r="J10" s="315">
        <f t="shared" si="2"/>
        <v>76.195058025482425</v>
      </c>
      <c r="K10" s="316">
        <f t="shared" si="3"/>
        <v>14.30578461205118</v>
      </c>
      <c r="L10" s="315">
        <f t="shared" si="4"/>
        <v>15.061204991193211</v>
      </c>
    </row>
    <row r="11" spans="1:12">
      <c r="A11" s="585"/>
      <c r="B11" s="596"/>
      <c r="C11" s="32" t="s">
        <v>188</v>
      </c>
      <c r="D11" s="197">
        <v>56.160699999999999</v>
      </c>
      <c r="E11" s="44">
        <v>1.00562</v>
      </c>
      <c r="F11" s="101">
        <v>35.110186597749696</v>
      </c>
      <c r="G11" s="44">
        <v>0.161009622735167</v>
      </c>
      <c r="H11" s="316">
        <f t="shared" si="0"/>
        <v>21.050513402250303</v>
      </c>
      <c r="I11" s="44">
        <f t="shared" si="1"/>
        <v>0.15925534373702468</v>
      </c>
      <c r="J11" s="315">
        <f t="shared" si="2"/>
        <v>132.18089207110447</v>
      </c>
      <c r="K11" s="316">
        <f t="shared" si="3"/>
        <v>20.738372928525735</v>
      </c>
      <c r="L11" s="315">
        <f t="shared" si="4"/>
        <v>21.362653875974871</v>
      </c>
    </row>
    <row r="12" spans="1:12">
      <c r="A12" s="585"/>
      <c r="B12" s="597"/>
      <c r="C12" s="36" t="s">
        <v>189</v>
      </c>
      <c r="D12" s="200">
        <v>58.262</v>
      </c>
      <c r="E12" s="47">
        <v>1.4509300000000001</v>
      </c>
      <c r="F12" s="104">
        <v>36.717284045877498</v>
      </c>
      <c r="G12" s="47">
        <v>0.25500508280991102</v>
      </c>
      <c r="H12" s="316">
        <f t="shared" si="0"/>
        <v>21.544715954122502</v>
      </c>
      <c r="I12" s="44">
        <f t="shared" si="1"/>
        <v>0.25113336217772475</v>
      </c>
      <c r="J12" s="315">
        <f t="shared" si="2"/>
        <v>85.789939525738944</v>
      </c>
      <c r="K12" s="316">
        <f t="shared" si="3"/>
        <v>21.052494564254161</v>
      </c>
      <c r="L12" s="315">
        <f t="shared" si="4"/>
        <v>22.036937343990843</v>
      </c>
    </row>
    <row r="13" spans="1:12">
      <c r="A13" s="585"/>
      <c r="B13" s="595" t="s">
        <v>170</v>
      </c>
      <c r="C13" s="35" t="s">
        <v>190</v>
      </c>
      <c r="D13" s="313">
        <v>57.361800000000002</v>
      </c>
      <c r="E13" s="39">
        <v>1.92879</v>
      </c>
      <c r="F13" s="98">
        <v>40.232580964947104</v>
      </c>
      <c r="G13" s="39">
        <v>0.29096315942679302</v>
      </c>
      <c r="H13" s="314">
        <f t="shared" si="0"/>
        <v>17.129219035052898</v>
      </c>
      <c r="I13" s="39">
        <f t="shared" si="1"/>
        <v>0.28871723386990644</v>
      </c>
      <c r="J13" s="162">
        <f t="shared" si="2"/>
        <v>59.328703054737566</v>
      </c>
      <c r="K13" s="314">
        <f t="shared" si="3"/>
        <v>16.563333256667882</v>
      </c>
      <c r="L13" s="162">
        <f t="shared" si="4"/>
        <v>17.695104813437915</v>
      </c>
    </row>
    <row r="14" spans="1:12">
      <c r="A14" s="585"/>
      <c r="B14" s="596"/>
      <c r="C14" s="32" t="s">
        <v>191</v>
      </c>
      <c r="D14" s="197">
        <v>48.593000000000004</v>
      </c>
      <c r="E14" s="44">
        <v>0.97658999999999996</v>
      </c>
      <c r="F14" s="101">
        <v>40.105923057796701</v>
      </c>
      <c r="G14" s="44">
        <v>0.173156746706077</v>
      </c>
      <c r="H14" s="316">
        <f t="shared" si="0"/>
        <v>8.4870769422033021</v>
      </c>
      <c r="I14" s="44">
        <f t="shared" si="1"/>
        <v>0.17046432884759738</v>
      </c>
      <c r="J14" s="315">
        <f t="shared" si="2"/>
        <v>49.78799376725393</v>
      </c>
      <c r="K14" s="316">
        <f t="shared" si="3"/>
        <v>8.1529668576620118</v>
      </c>
      <c r="L14" s="315">
        <f t="shared" si="4"/>
        <v>8.8211870267445924</v>
      </c>
    </row>
    <row r="15" spans="1:12">
      <c r="A15" s="585"/>
      <c r="B15" s="597"/>
      <c r="C15" s="36" t="s">
        <v>192</v>
      </c>
      <c r="D15" s="200">
        <v>43.942999999999998</v>
      </c>
      <c r="E15" s="47">
        <v>1.61629</v>
      </c>
      <c r="F15" s="104">
        <v>31.184811076193704</v>
      </c>
      <c r="G15" s="47">
        <v>0.24363039774978301</v>
      </c>
      <c r="H15" s="317">
        <f t="shared" si="0"/>
        <v>12.758188923806294</v>
      </c>
      <c r="I15" s="47">
        <f t="shared" si="1"/>
        <v>0.24176064028912578</v>
      </c>
      <c r="J15" s="166">
        <f t="shared" si="2"/>
        <v>52.771985169085227</v>
      </c>
      <c r="K15" s="317">
        <f t="shared" si="3"/>
        <v>12.284338068839608</v>
      </c>
      <c r="L15" s="166">
        <f t="shared" si="4"/>
        <v>13.232039778772981</v>
      </c>
    </row>
    <row r="16" spans="1:12" ht="30">
      <c r="A16" s="585"/>
      <c r="B16" s="595" t="s">
        <v>171</v>
      </c>
      <c r="C16" s="35" t="s">
        <v>193</v>
      </c>
      <c r="D16" s="313">
        <v>58.361600000000003</v>
      </c>
      <c r="E16" s="39">
        <v>1.1482000000000001</v>
      </c>
      <c r="F16" s="98">
        <v>37.698434144265306</v>
      </c>
      <c r="G16" s="39">
        <v>0.21280902678689098</v>
      </c>
      <c r="H16" s="316">
        <f t="shared" si="0"/>
        <v>20.663165855734697</v>
      </c>
      <c r="I16" s="44">
        <f t="shared" si="1"/>
        <v>0.20912779161830242</v>
      </c>
      <c r="J16" s="315">
        <f t="shared" si="2"/>
        <v>98.806407775054893</v>
      </c>
      <c r="K16" s="316">
        <f t="shared" si="3"/>
        <v>20.253275384162823</v>
      </c>
      <c r="L16" s="315">
        <f t="shared" si="4"/>
        <v>21.073056327306571</v>
      </c>
    </row>
    <row r="17" spans="1:12">
      <c r="A17" s="586"/>
      <c r="B17" s="597"/>
      <c r="C17" s="36" t="s">
        <v>194</v>
      </c>
      <c r="D17" s="200">
        <v>61.410699999999999</v>
      </c>
      <c r="E17" s="47">
        <v>1.3582399999999999</v>
      </c>
      <c r="F17" s="104">
        <v>46.818439638430497</v>
      </c>
      <c r="G17" s="47">
        <v>0.25759959620441297</v>
      </c>
      <c r="H17" s="316">
        <f t="shared" si="0"/>
        <v>14.592260361569501</v>
      </c>
      <c r="I17" s="44">
        <f t="shared" si="1"/>
        <v>0.25292451112215952</v>
      </c>
      <c r="J17" s="315">
        <f t="shared" si="2"/>
        <v>57.694132912731469</v>
      </c>
      <c r="K17" s="316">
        <f t="shared" si="3"/>
        <v>14.096528319770069</v>
      </c>
      <c r="L17" s="315">
        <f t="shared" si="4"/>
        <v>15.087992403368933</v>
      </c>
    </row>
    <row r="18" spans="1:12">
      <c r="A18" s="582" t="s">
        <v>172</v>
      </c>
      <c r="B18" s="633" t="s">
        <v>173</v>
      </c>
      <c r="C18" s="56" t="s">
        <v>195</v>
      </c>
      <c r="D18" s="318">
        <v>67.299899999999994</v>
      </c>
      <c r="E18" s="107">
        <v>1.40127</v>
      </c>
      <c r="F18" s="106">
        <v>51.568736357218803</v>
      </c>
      <c r="G18" s="107">
        <v>0.25636644080153204</v>
      </c>
      <c r="H18" s="320">
        <f t="shared" si="0"/>
        <v>15.731163642781191</v>
      </c>
      <c r="I18" s="107">
        <f t="shared" si="1"/>
        <v>0.25205899315182667</v>
      </c>
      <c r="J18" s="319">
        <f t="shared" si="2"/>
        <v>62.410642231303328</v>
      </c>
      <c r="K18" s="320">
        <f t="shared" si="3"/>
        <v>15.237128016203609</v>
      </c>
      <c r="L18" s="319">
        <f t="shared" si="4"/>
        <v>16.225199269358772</v>
      </c>
    </row>
    <row r="19" spans="1:12">
      <c r="A19" s="582"/>
      <c r="B19" s="634"/>
      <c r="C19" s="37" t="s">
        <v>196</v>
      </c>
      <c r="D19" s="321">
        <v>48.293999999999997</v>
      </c>
      <c r="E19" s="110">
        <v>0.76327999999999996</v>
      </c>
      <c r="F19" s="109">
        <v>45.036213891203602</v>
      </c>
      <c r="G19" s="110">
        <v>0.170039865914418</v>
      </c>
      <c r="H19" s="324">
        <f t="shared" si="0"/>
        <v>3.2577861087963953</v>
      </c>
      <c r="I19" s="110">
        <f t="shared" si="1"/>
        <v>0.16610662118103375</v>
      </c>
      <c r="J19" s="323">
        <f t="shared" si="2"/>
        <v>19.612620409910384</v>
      </c>
      <c r="K19" s="324">
        <f t="shared" si="3"/>
        <v>2.9322171312815692</v>
      </c>
      <c r="L19" s="323">
        <f t="shared" si="4"/>
        <v>3.5833550863112213</v>
      </c>
    </row>
    <row r="20" spans="1:12">
      <c r="A20" s="582"/>
      <c r="B20" s="634"/>
      <c r="C20" s="37" t="s">
        <v>197</v>
      </c>
      <c r="D20" s="321">
        <v>62.719499999999996</v>
      </c>
      <c r="E20" s="110">
        <v>1.0188299999999999</v>
      </c>
      <c r="F20" s="109">
        <v>49.209981479383401</v>
      </c>
      <c r="G20" s="110">
        <v>0.20615204527950601</v>
      </c>
      <c r="H20" s="324">
        <f t="shared" si="0"/>
        <v>13.509518520616595</v>
      </c>
      <c r="I20" s="110">
        <f t="shared" si="1"/>
        <v>0.201958027727943</v>
      </c>
      <c r="J20" s="323">
        <f t="shared" si="2"/>
        <v>66.892703759294108</v>
      </c>
      <c r="K20" s="324">
        <f t="shared" si="3"/>
        <v>13.113680786269827</v>
      </c>
      <c r="L20" s="323">
        <f t="shared" si="4"/>
        <v>13.905356254963364</v>
      </c>
    </row>
    <row r="21" spans="1:12">
      <c r="A21" s="582"/>
      <c r="B21" s="634"/>
      <c r="C21" s="37" t="s">
        <v>198</v>
      </c>
      <c r="D21" s="321">
        <v>37.827100000000002</v>
      </c>
      <c r="E21" s="110">
        <v>1.0047299999999999</v>
      </c>
      <c r="F21" s="109">
        <v>34.185435027890499</v>
      </c>
      <c r="G21" s="110">
        <v>0.17305569696664899</v>
      </c>
      <c r="H21" s="324">
        <f t="shared" si="0"/>
        <v>3.6416649721095027</v>
      </c>
      <c r="I21" s="110">
        <f t="shared" si="1"/>
        <v>0.17057759780660514</v>
      </c>
      <c r="J21" s="323">
        <f t="shared" si="2"/>
        <v>21.349022491442831</v>
      </c>
      <c r="K21" s="324">
        <f t="shared" si="3"/>
        <v>3.3073328804085564</v>
      </c>
      <c r="L21" s="323">
        <f t="shared" si="4"/>
        <v>3.9759970638104489</v>
      </c>
    </row>
    <row r="22" spans="1:12">
      <c r="A22" s="582"/>
      <c r="B22" s="635"/>
      <c r="C22" s="62" t="s">
        <v>199</v>
      </c>
      <c r="D22" s="326">
        <v>61.852699999999999</v>
      </c>
      <c r="E22" s="114">
        <v>1.4758100000000001</v>
      </c>
      <c r="F22" s="113">
        <v>37.880692987501305</v>
      </c>
      <c r="G22" s="114">
        <v>0.29510229807735899</v>
      </c>
      <c r="H22" s="328">
        <f t="shared" si="0"/>
        <v>23.972007012498693</v>
      </c>
      <c r="I22" s="114">
        <f t="shared" si="1"/>
        <v>0.28921110555693441</v>
      </c>
      <c r="J22" s="327">
        <f t="shared" si="2"/>
        <v>82.887574342402075</v>
      </c>
      <c r="K22" s="328">
        <f t="shared" si="3"/>
        <v>23.405153245607103</v>
      </c>
      <c r="L22" s="327">
        <f t="shared" si="4"/>
        <v>24.538860779390284</v>
      </c>
    </row>
    <row r="23" spans="1:12">
      <c r="A23" s="582"/>
      <c r="B23" s="633" t="s">
        <v>174</v>
      </c>
      <c r="C23" s="56" t="s">
        <v>200</v>
      </c>
      <c r="D23" s="318">
        <v>47.681399999999996</v>
      </c>
      <c r="E23" s="107">
        <v>1.9456</v>
      </c>
      <c r="F23" s="106">
        <v>32.851252458739701</v>
      </c>
      <c r="G23" s="107">
        <v>0.28613370824823098</v>
      </c>
      <c r="H23" s="324">
        <f t="shared" si="0"/>
        <v>14.830147541260295</v>
      </c>
      <c r="I23" s="110">
        <f t="shared" si="1"/>
        <v>0.2843461408971758</v>
      </c>
      <c r="J23" s="323">
        <f t="shared" si="2"/>
        <v>52.155262225356239</v>
      </c>
      <c r="K23" s="324">
        <f t="shared" si="3"/>
        <v>14.272829105101831</v>
      </c>
      <c r="L23" s="323">
        <f t="shared" si="4"/>
        <v>15.38746597741876</v>
      </c>
    </row>
    <row r="24" spans="1:12">
      <c r="A24" s="582"/>
      <c r="B24" s="634"/>
      <c r="C24" s="37" t="s">
        <v>201</v>
      </c>
      <c r="D24" s="321">
        <v>55.904400000000003</v>
      </c>
      <c r="E24" s="110">
        <v>1.29538</v>
      </c>
      <c r="F24" s="109">
        <v>41.634317500118101</v>
      </c>
      <c r="G24" s="110">
        <v>0.22170047014815902</v>
      </c>
      <c r="H24" s="324">
        <f t="shared" si="0"/>
        <v>14.270082499881902</v>
      </c>
      <c r="I24" s="110">
        <f t="shared" si="1"/>
        <v>0.21858779416476759</v>
      </c>
      <c r="J24" s="323">
        <f t="shared" si="2"/>
        <v>65.283071062629261</v>
      </c>
      <c r="K24" s="324">
        <f t="shared" si="3"/>
        <v>13.841650423318956</v>
      </c>
      <c r="L24" s="323">
        <f t="shared" si="4"/>
        <v>14.698514576444847</v>
      </c>
    </row>
    <row r="25" spans="1:12">
      <c r="A25" s="582"/>
      <c r="B25" s="634"/>
      <c r="C25" s="37" t="s">
        <v>202</v>
      </c>
      <c r="D25" s="321">
        <v>60.693899999999999</v>
      </c>
      <c r="E25" s="110">
        <v>1.92188</v>
      </c>
      <c r="F25" s="109">
        <v>45.508831348921902</v>
      </c>
      <c r="G25" s="110">
        <v>0.30093621435677198</v>
      </c>
      <c r="H25" s="324">
        <f t="shared" si="0"/>
        <v>15.185068651078097</v>
      </c>
      <c r="I25" s="110">
        <f t="shared" si="1"/>
        <v>0.29800184746270292</v>
      </c>
      <c r="J25" s="323">
        <f t="shared" si="2"/>
        <v>50.956290306148581</v>
      </c>
      <c r="K25" s="324">
        <f t="shared" si="3"/>
        <v>14.6009850300512</v>
      </c>
      <c r="L25" s="323">
        <f t="shared" si="4"/>
        <v>15.769152272104995</v>
      </c>
    </row>
    <row r="26" spans="1:12">
      <c r="A26" s="582"/>
      <c r="B26" s="635"/>
      <c r="C26" s="62" t="s">
        <v>203</v>
      </c>
      <c r="D26" s="326">
        <v>57.523000000000003</v>
      </c>
      <c r="E26" s="114">
        <v>0.82133</v>
      </c>
      <c r="F26" s="113">
        <v>49.647652465364104</v>
      </c>
      <c r="G26" s="114">
        <v>0.18512132704443801</v>
      </c>
      <c r="H26" s="324">
        <f t="shared" si="0"/>
        <v>7.8753475346358996</v>
      </c>
      <c r="I26" s="110">
        <f t="shared" si="1"/>
        <v>0.18078299913978599</v>
      </c>
      <c r="J26" s="323">
        <f t="shared" si="2"/>
        <v>43.562434366665649</v>
      </c>
      <c r="K26" s="324">
        <f t="shared" si="3"/>
        <v>7.521012856321919</v>
      </c>
      <c r="L26" s="323">
        <f t="shared" si="4"/>
        <v>8.2296822129498803</v>
      </c>
    </row>
    <row r="27" spans="1:12">
      <c r="A27" s="582"/>
      <c r="B27" s="633" t="s">
        <v>175</v>
      </c>
      <c r="C27" s="56" t="s">
        <v>204</v>
      </c>
      <c r="D27" s="318">
        <v>66.458500000000001</v>
      </c>
      <c r="E27" s="107">
        <v>1.44533</v>
      </c>
      <c r="F27" s="240">
        <v>51.037084056290404</v>
      </c>
      <c r="G27" s="107">
        <v>0.20336468970194302</v>
      </c>
      <c r="H27" s="320">
        <f t="shared" si="0"/>
        <v>15.421415943709597</v>
      </c>
      <c r="I27" s="107">
        <f t="shared" si="1"/>
        <v>0.20265148729573881</v>
      </c>
      <c r="J27" s="319">
        <f t="shared" si="2"/>
        <v>76.09821250018463</v>
      </c>
      <c r="K27" s="320">
        <f t="shared" si="3"/>
        <v>15.024219028609949</v>
      </c>
      <c r="L27" s="319">
        <f t="shared" si="4"/>
        <v>15.818612858809246</v>
      </c>
    </row>
    <row r="28" spans="1:12">
      <c r="A28" s="582"/>
      <c r="B28" s="634"/>
      <c r="C28" s="37" t="s">
        <v>205</v>
      </c>
      <c r="D28" s="321">
        <v>69.954400000000007</v>
      </c>
      <c r="E28" s="110">
        <v>1.4636400000000001</v>
      </c>
      <c r="F28" s="322">
        <v>54.922339128318399</v>
      </c>
      <c r="G28" s="110">
        <v>0.26950362430227798</v>
      </c>
      <c r="H28" s="328">
        <f t="shared" si="0"/>
        <v>15.032060871681608</v>
      </c>
      <c r="I28" s="114">
        <f t="shared" si="1"/>
        <v>0.2649087400773425</v>
      </c>
      <c r="J28" s="327">
        <f t="shared" si="2"/>
        <v>56.744299441735528</v>
      </c>
      <c r="K28" s="328">
        <f t="shared" si="3"/>
        <v>14.512839741130017</v>
      </c>
      <c r="L28" s="327">
        <f t="shared" si="4"/>
        <v>15.551282002233199</v>
      </c>
    </row>
    <row r="29" spans="1:12">
      <c r="A29" s="636" t="s">
        <v>176</v>
      </c>
      <c r="B29" s="637" t="s">
        <v>177</v>
      </c>
      <c r="C29" s="355" t="s">
        <v>206</v>
      </c>
      <c r="D29" s="356">
        <v>69.815200000000004</v>
      </c>
      <c r="E29" s="357">
        <v>1.77423</v>
      </c>
      <c r="F29" s="358">
        <v>52.165521790027604</v>
      </c>
      <c r="G29" s="357">
        <v>0.26108174600998801</v>
      </c>
      <c r="H29" s="359">
        <f t="shared" si="0"/>
        <v>17.6496782099724</v>
      </c>
      <c r="I29" s="357">
        <f t="shared" si="1"/>
        <v>0.2594417322550337</v>
      </c>
      <c r="J29" s="360">
        <f t="shared" si="2"/>
        <v>68.029449451187745</v>
      </c>
      <c r="K29" s="359">
        <f t="shared" si="3"/>
        <v>17.141172414752536</v>
      </c>
      <c r="L29" s="360">
        <f t="shared" si="4"/>
        <v>18.158184005192265</v>
      </c>
    </row>
    <row r="30" spans="1:12">
      <c r="A30" s="580"/>
      <c r="B30" s="638"/>
      <c r="C30" s="152" t="s">
        <v>207</v>
      </c>
      <c r="D30" s="198">
        <v>50.8613</v>
      </c>
      <c r="E30" s="119">
        <v>1.2361599999999999</v>
      </c>
      <c r="F30" s="118">
        <v>37.105582911420797</v>
      </c>
      <c r="G30" s="119">
        <v>0.200601832682612</v>
      </c>
      <c r="H30" s="349">
        <f t="shared" si="0"/>
        <v>13.755717088579203</v>
      </c>
      <c r="I30" s="119">
        <f t="shared" si="1"/>
        <v>0.19828219205603806</v>
      </c>
      <c r="J30" s="185">
        <f t="shared" si="2"/>
        <v>69.374445309196474</v>
      </c>
      <c r="K30" s="349">
        <f t="shared" si="3"/>
        <v>13.367083992149368</v>
      </c>
      <c r="L30" s="185">
        <f t="shared" si="4"/>
        <v>14.144350185009039</v>
      </c>
    </row>
    <row r="31" spans="1:12">
      <c r="A31" s="580"/>
      <c r="B31" s="639"/>
      <c r="C31" s="74" t="s">
        <v>208</v>
      </c>
      <c r="D31" s="199">
        <v>59.765799999999999</v>
      </c>
      <c r="E31" s="67">
        <v>1.11589</v>
      </c>
      <c r="F31" s="121">
        <v>42.746662590486601</v>
      </c>
      <c r="G31" s="67">
        <v>0.18356842156966599</v>
      </c>
      <c r="H31" s="334">
        <f t="shared" si="0"/>
        <v>17.019137409513398</v>
      </c>
      <c r="I31" s="67">
        <f t="shared" si="1"/>
        <v>0.18132481742780293</v>
      </c>
      <c r="J31" s="333">
        <f t="shared" si="2"/>
        <v>93.859945102604669</v>
      </c>
      <c r="K31" s="334">
        <f t="shared" si="3"/>
        <v>16.663740767354906</v>
      </c>
      <c r="L31" s="333">
        <f t="shared" si="4"/>
        <v>17.37453405167189</v>
      </c>
    </row>
    <row r="32" spans="1:12">
      <c r="A32" s="580"/>
      <c r="B32" s="363" t="s">
        <v>178</v>
      </c>
      <c r="C32" s="75" t="s">
        <v>209</v>
      </c>
      <c r="D32" s="354">
        <v>58.539900000000003</v>
      </c>
      <c r="E32" s="78">
        <v>1.2062200000000001</v>
      </c>
      <c r="F32" s="301">
        <v>40.259968026044703</v>
      </c>
      <c r="G32" s="78">
        <v>0.184532355981704</v>
      </c>
      <c r="H32" s="353">
        <f t="shared" si="0"/>
        <v>18.2799319739553</v>
      </c>
      <c r="I32" s="78">
        <f t="shared" si="1"/>
        <v>0.1829637011738357</v>
      </c>
      <c r="J32" s="191">
        <f t="shared" si="2"/>
        <v>99.910156258739804</v>
      </c>
      <c r="K32" s="353">
        <f t="shared" si="3"/>
        <v>17.921323119654581</v>
      </c>
      <c r="L32" s="191">
        <f t="shared" si="4"/>
        <v>18.638540828256019</v>
      </c>
    </row>
    <row r="33" spans="1:12">
      <c r="A33" s="580"/>
      <c r="B33" s="638" t="s">
        <v>179</v>
      </c>
      <c r="C33" s="152" t="s">
        <v>210</v>
      </c>
      <c r="D33" s="198">
        <v>52.220799999999997</v>
      </c>
      <c r="E33" s="119">
        <v>1.0859300000000001</v>
      </c>
      <c r="F33" s="118">
        <v>40.371276445156802</v>
      </c>
      <c r="G33" s="119">
        <v>0.20709976604410602</v>
      </c>
      <c r="H33" s="349">
        <f t="shared" si="0"/>
        <v>11.849523554843195</v>
      </c>
      <c r="I33" s="119">
        <f t="shared" si="1"/>
        <v>0.20329991887189156</v>
      </c>
      <c r="J33" s="185">
        <f>H33/I33</f>
        <v>58.285923676684369</v>
      </c>
      <c r="K33" s="349">
        <f>H33-(1.96*I33)</f>
        <v>11.451055713854288</v>
      </c>
      <c r="L33" s="185">
        <f>H33+(1.96*I33)</f>
        <v>12.247991395832102</v>
      </c>
    </row>
    <row r="34" spans="1:12">
      <c r="A34" s="581"/>
      <c r="B34" s="639"/>
      <c r="C34" s="74" t="s">
        <v>211</v>
      </c>
      <c r="D34" s="199">
        <v>45.171900000000001</v>
      </c>
      <c r="E34" s="67">
        <v>1.14455</v>
      </c>
      <c r="F34" s="121">
        <v>37.130324398709604</v>
      </c>
      <c r="G34" s="67">
        <v>0.19088421801989899</v>
      </c>
      <c r="H34" s="334">
        <f t="shared" si="0"/>
        <v>8.0415756012903969</v>
      </c>
      <c r="I34" s="67">
        <f t="shared" si="1"/>
        <v>0.18842788758994611</v>
      </c>
      <c r="J34" s="333">
        <f>H34/I34</f>
        <v>42.677205079061075</v>
      </c>
      <c r="K34" s="334">
        <f>H34-(1.96*I34)</f>
        <v>7.6722569416141022</v>
      </c>
      <c r="L34" s="333">
        <f>H34+(1.96*I34)</f>
        <v>8.4108942609666908</v>
      </c>
    </row>
  </sheetData>
  <mergeCells count="17">
    <mergeCell ref="D3:E3"/>
    <mergeCell ref="F3:G3"/>
    <mergeCell ref="H3:J3"/>
    <mergeCell ref="K3:L3"/>
    <mergeCell ref="A5:A17"/>
    <mergeCell ref="B5:B7"/>
    <mergeCell ref="B8:B9"/>
    <mergeCell ref="B10:B12"/>
    <mergeCell ref="B13:B15"/>
    <mergeCell ref="B16:B17"/>
    <mergeCell ref="A18:A28"/>
    <mergeCell ref="B18:B22"/>
    <mergeCell ref="B23:B26"/>
    <mergeCell ref="B27:B28"/>
    <mergeCell ref="A29:A34"/>
    <mergeCell ref="B29:B31"/>
    <mergeCell ref="B33:B34"/>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B3DB7-8FB2-4DB1-83DA-09D53BA6EE8E}">
  <dimension ref="A2:U35"/>
  <sheetViews>
    <sheetView topLeftCell="A13" zoomScale="70" zoomScaleNormal="70" workbookViewId="0">
      <selection activeCell="C34" sqref="C34"/>
    </sheetView>
  </sheetViews>
  <sheetFormatPr defaultRowHeight="15"/>
  <cols>
    <col min="1" max="1" width="5.85546875" customWidth="1"/>
    <col min="2" max="2" width="47.85546875" style="34" customWidth="1"/>
    <col min="3" max="3" width="55.5703125" style="201" customWidth="1"/>
    <col min="4" max="4" width="9.85546875" customWidth="1"/>
    <col min="10" max="10" width="8.7109375" bestFit="1" customWidth="1"/>
    <col min="12" max="12" width="8.85546875" customWidth="1"/>
    <col min="13" max="13" width="8.85546875" style="6"/>
    <col min="15" max="16" width="8.85546875" style="6"/>
  </cols>
  <sheetData>
    <row r="2" spans="1:21">
      <c r="A2" s="4" t="s">
        <v>212</v>
      </c>
    </row>
    <row r="3" spans="1:21" ht="15.75">
      <c r="A3" s="81"/>
      <c r="B3" s="404"/>
      <c r="C3" s="294"/>
      <c r="D3" s="606" t="s">
        <v>30</v>
      </c>
      <c r="E3" s="607"/>
      <c r="F3" s="607"/>
      <c r="G3" s="607"/>
      <c r="H3" s="615" t="s">
        <v>31</v>
      </c>
      <c r="I3" s="615"/>
      <c r="J3" s="615"/>
      <c r="K3" s="616"/>
      <c r="L3" s="608" t="s">
        <v>54</v>
      </c>
      <c r="M3" s="608"/>
      <c r="N3" s="608"/>
      <c r="O3" s="598" t="s">
        <v>32</v>
      </c>
      <c r="P3" s="599"/>
      <c r="Q3" s="608" t="s">
        <v>55</v>
      </c>
      <c r="R3" s="608"/>
      <c r="S3" s="608"/>
      <c r="T3" s="598" t="s">
        <v>32</v>
      </c>
      <c r="U3" s="599"/>
    </row>
    <row r="4" spans="1:21" ht="15.75">
      <c r="A4" s="82"/>
      <c r="B4" s="33" t="s">
        <v>33</v>
      </c>
      <c r="C4" s="2" t="s">
        <v>62</v>
      </c>
      <c r="D4" s="306" t="s">
        <v>57</v>
      </c>
      <c r="E4" s="307" t="s">
        <v>58</v>
      </c>
      <c r="F4" s="307" t="s">
        <v>59</v>
      </c>
      <c r="G4" s="308" t="s">
        <v>60</v>
      </c>
      <c r="H4" s="306" t="s">
        <v>57</v>
      </c>
      <c r="I4" s="307" t="s">
        <v>58</v>
      </c>
      <c r="J4" s="307" t="s">
        <v>59</v>
      </c>
      <c r="K4" s="308" t="s">
        <v>60</v>
      </c>
      <c r="L4" s="309" t="s">
        <v>38</v>
      </c>
      <c r="M4" s="302" t="s">
        <v>39</v>
      </c>
      <c r="N4" s="310" t="s">
        <v>40</v>
      </c>
      <c r="O4" s="347" t="s">
        <v>41</v>
      </c>
      <c r="P4" s="348" t="s">
        <v>42</v>
      </c>
      <c r="Q4" s="361" t="s">
        <v>38</v>
      </c>
      <c r="R4" s="361" t="s">
        <v>39</v>
      </c>
      <c r="S4" s="362" t="s">
        <v>40</v>
      </c>
      <c r="T4" s="347" t="s">
        <v>41</v>
      </c>
      <c r="U4" s="348" t="s">
        <v>42</v>
      </c>
    </row>
    <row r="5" spans="1:21" ht="30">
      <c r="A5" s="585" t="s">
        <v>166</v>
      </c>
      <c r="B5" s="612" t="s">
        <v>167</v>
      </c>
      <c r="C5" s="35" t="s">
        <v>182</v>
      </c>
      <c r="D5" s="313">
        <v>46.629800000000003</v>
      </c>
      <c r="E5" s="39">
        <v>1.5339700000000001</v>
      </c>
      <c r="F5" s="98">
        <v>43.375</v>
      </c>
      <c r="G5" s="162">
        <v>1.7917700000000001</v>
      </c>
      <c r="H5" s="98">
        <v>46.619963645801597</v>
      </c>
      <c r="I5" s="39">
        <v>0.31047627509697101</v>
      </c>
      <c r="J5" s="98">
        <v>41.248789106721603</v>
      </c>
      <c r="K5" s="162">
        <v>0.29788040502495899</v>
      </c>
      <c r="L5" s="394">
        <f t="shared" ref="L5:L34" si="0">D5-H5</f>
        <v>9.8363541984056724E-3</v>
      </c>
      <c r="M5" s="395">
        <f t="shared" ref="M5:M34" si="1">SQRT(((E5*E5)+((27*27)-1)*(I5*I5))/(28*28))</f>
        <v>0.304156999576224</v>
      </c>
      <c r="N5" s="396">
        <f t="shared" ref="N5:N34" si="2">L5/M5</f>
        <v>3.2339726562632037E-2</v>
      </c>
      <c r="O5" s="397">
        <f t="shared" ref="O5:O34" si="3">L5-(1.96*M5)</f>
        <v>-0.58631136497099334</v>
      </c>
      <c r="P5" s="398">
        <f t="shared" ref="P5:P34" si="4">L5+(1.96*M5)</f>
        <v>0.60598407336780469</v>
      </c>
      <c r="Q5" s="316">
        <f t="shared" ref="Q5:Q34" si="5">F5-J5</f>
        <v>2.1262108932783974</v>
      </c>
      <c r="R5" s="44">
        <f t="shared" ref="R5:R34" si="6">SQRT(((G5*G5)+((27*27)-1)*(K5*K5))/(28*28))</f>
        <v>0.29409119637774167</v>
      </c>
      <c r="S5" s="44">
        <f t="shared" ref="S5:S34" si="7">Q5/R5</f>
        <v>7.2297672268550777</v>
      </c>
      <c r="T5" s="316">
        <f t="shared" ref="T5:T34" si="8">Q5-(1.96*R5)</f>
        <v>1.5497921483780237</v>
      </c>
      <c r="U5" s="315">
        <f t="shared" ref="U5:U34" si="9">Q5+(1.96*R5)</f>
        <v>2.7026296381787711</v>
      </c>
    </row>
    <row r="6" spans="1:21" ht="30">
      <c r="A6" s="585"/>
      <c r="B6" s="613"/>
      <c r="C6" s="32" t="s">
        <v>183</v>
      </c>
      <c r="D6" s="197">
        <v>62.985700000000001</v>
      </c>
      <c r="E6" s="44">
        <v>1.4739</v>
      </c>
      <c r="F6" s="101">
        <v>64.2804</v>
      </c>
      <c r="G6" s="315">
        <v>1.3514299999999999</v>
      </c>
      <c r="H6" s="101">
        <v>52.696763669497102</v>
      </c>
      <c r="I6" s="44">
        <v>0.23668643819683299</v>
      </c>
      <c r="J6" s="101">
        <v>51.2813518795422</v>
      </c>
      <c r="K6" s="315">
        <v>0.241249546846317</v>
      </c>
      <c r="L6" s="316">
        <f t="shared" si="0"/>
        <v>10.288936330502899</v>
      </c>
      <c r="M6" s="44">
        <f t="shared" si="1"/>
        <v>0.23407242956417892</v>
      </c>
      <c r="N6" s="315">
        <f t="shared" si="2"/>
        <v>43.956207698873129</v>
      </c>
      <c r="O6" s="316">
        <f t="shared" si="3"/>
        <v>9.8301543685571087</v>
      </c>
      <c r="P6" s="315">
        <f t="shared" si="4"/>
        <v>10.74771829244869</v>
      </c>
      <c r="Q6" s="316">
        <f t="shared" si="5"/>
        <v>12.9990481204578</v>
      </c>
      <c r="R6" s="44">
        <f t="shared" si="6"/>
        <v>0.2374313578847547</v>
      </c>
      <c r="S6" s="44">
        <f t="shared" si="7"/>
        <v>54.748657617362092</v>
      </c>
      <c r="T6" s="316">
        <f t="shared" si="8"/>
        <v>12.533682659003681</v>
      </c>
      <c r="U6" s="315">
        <f t="shared" si="9"/>
        <v>13.46441358191192</v>
      </c>
    </row>
    <row r="7" spans="1:21">
      <c r="A7" s="585"/>
      <c r="B7" s="614"/>
      <c r="C7" s="36" t="s">
        <v>184</v>
      </c>
      <c r="D7" s="200">
        <v>55.288200000000003</v>
      </c>
      <c r="E7" s="47">
        <v>1.37442</v>
      </c>
      <c r="F7" s="104">
        <v>56.513399999999997</v>
      </c>
      <c r="G7" s="166">
        <v>1.1707700000000001</v>
      </c>
      <c r="H7" s="104">
        <v>52.886566430464498</v>
      </c>
      <c r="I7" s="47">
        <v>0.236653804887687</v>
      </c>
      <c r="J7" s="104">
        <v>51.221193915460297</v>
      </c>
      <c r="K7" s="166">
        <v>0.23590081422112499</v>
      </c>
      <c r="L7" s="316">
        <f t="shared" si="0"/>
        <v>2.4016335695355053</v>
      </c>
      <c r="M7" s="44">
        <f t="shared" si="1"/>
        <v>0.23326839054130391</v>
      </c>
      <c r="N7" s="315">
        <f t="shared" si="2"/>
        <v>10.295580828428863</v>
      </c>
      <c r="O7" s="316">
        <f t="shared" si="3"/>
        <v>1.9444275240745497</v>
      </c>
      <c r="P7" s="315">
        <f t="shared" si="4"/>
        <v>2.858839614996461</v>
      </c>
      <c r="Q7" s="316">
        <f t="shared" si="5"/>
        <v>5.2922060845396999</v>
      </c>
      <c r="R7" s="44">
        <f t="shared" si="6"/>
        <v>0.23113328751997952</v>
      </c>
      <c r="S7" s="44">
        <f t="shared" si="7"/>
        <v>22.896771561224099</v>
      </c>
      <c r="T7" s="316">
        <f t="shared" si="8"/>
        <v>4.8391848410005398</v>
      </c>
      <c r="U7" s="315">
        <f t="shared" si="9"/>
        <v>5.7452273280788599</v>
      </c>
    </row>
    <row r="8" spans="1:21" ht="30">
      <c r="A8" s="585"/>
      <c r="B8" s="612" t="s">
        <v>168</v>
      </c>
      <c r="C8" s="35" t="s">
        <v>185</v>
      </c>
      <c r="D8" s="313">
        <v>58.639299999999999</v>
      </c>
      <c r="E8" s="39">
        <v>1.46133</v>
      </c>
      <c r="F8" s="98">
        <v>55.664000000000001</v>
      </c>
      <c r="G8" s="162">
        <v>1.79586</v>
      </c>
      <c r="H8" s="98">
        <v>51.317206356714792</v>
      </c>
      <c r="I8" s="39">
        <v>0.281705308172431</v>
      </c>
      <c r="J8" s="98">
        <v>47.943812673508504</v>
      </c>
      <c r="K8" s="162">
        <v>0.29260235090400499</v>
      </c>
      <c r="L8" s="314">
        <f t="shared" si="0"/>
        <v>7.3220936432852071</v>
      </c>
      <c r="M8" s="39">
        <f t="shared" si="1"/>
        <v>0.27642954614985427</v>
      </c>
      <c r="N8" s="162">
        <f t="shared" si="2"/>
        <v>26.488100658081795</v>
      </c>
      <c r="O8" s="314">
        <f t="shared" si="3"/>
        <v>6.7802917328314924</v>
      </c>
      <c r="P8" s="162">
        <f t="shared" si="4"/>
        <v>7.8638955537389217</v>
      </c>
      <c r="Q8" s="314">
        <f t="shared" si="5"/>
        <v>7.720187326491498</v>
      </c>
      <c r="R8" s="39">
        <f t="shared" si="6"/>
        <v>0.28916148119216334</v>
      </c>
      <c r="S8" s="39">
        <f t="shared" si="7"/>
        <v>26.698532925832602</v>
      </c>
      <c r="T8" s="314">
        <f t="shared" si="8"/>
        <v>7.1534308233548582</v>
      </c>
      <c r="U8" s="162">
        <f t="shared" si="9"/>
        <v>8.2869438296281377</v>
      </c>
    </row>
    <row r="9" spans="1:21">
      <c r="A9" s="585"/>
      <c r="B9" s="614"/>
      <c r="C9" s="36" t="s">
        <v>186</v>
      </c>
      <c r="D9" s="200">
        <v>40.9831</v>
      </c>
      <c r="E9" s="47">
        <v>1.2668200000000001</v>
      </c>
      <c r="F9" s="104">
        <v>39.764699999999998</v>
      </c>
      <c r="G9" s="166">
        <v>1.1347700000000001</v>
      </c>
      <c r="H9" s="104">
        <v>35.034041031829098</v>
      </c>
      <c r="I9" s="47">
        <v>0.20565810520649699</v>
      </c>
      <c r="J9" s="104">
        <v>33.839806681804603</v>
      </c>
      <c r="K9" s="166">
        <v>0.20327457005167598</v>
      </c>
      <c r="L9" s="317">
        <f t="shared" si="0"/>
        <v>5.9490589681709025</v>
      </c>
      <c r="M9" s="47">
        <f t="shared" si="1"/>
        <v>0.20327603710598921</v>
      </c>
      <c r="N9" s="166">
        <f t="shared" si="2"/>
        <v>29.265913744024001</v>
      </c>
      <c r="O9" s="317">
        <f t="shared" si="3"/>
        <v>5.5506379354431639</v>
      </c>
      <c r="P9" s="166">
        <f t="shared" si="4"/>
        <v>6.3474800008986412</v>
      </c>
      <c r="Q9" s="317">
        <f t="shared" si="5"/>
        <v>5.9248933181953944</v>
      </c>
      <c r="R9" s="47">
        <f t="shared" si="6"/>
        <v>0.20002890083569683</v>
      </c>
      <c r="S9" s="47">
        <f t="shared" si="7"/>
        <v>29.620186350281877</v>
      </c>
      <c r="T9" s="317">
        <f t="shared" si="8"/>
        <v>5.5328366725574289</v>
      </c>
      <c r="U9" s="166">
        <f t="shared" si="9"/>
        <v>6.3169499638333599</v>
      </c>
    </row>
    <row r="10" spans="1:21" ht="30">
      <c r="A10" s="585"/>
      <c r="B10" s="612" t="s">
        <v>169</v>
      </c>
      <c r="C10" s="35" t="s">
        <v>187</v>
      </c>
      <c r="D10" s="313">
        <v>50.147399999999998</v>
      </c>
      <c r="E10" s="39">
        <v>1.6500699999999999</v>
      </c>
      <c r="F10" s="98">
        <v>49.7879</v>
      </c>
      <c r="G10" s="162">
        <v>1.4608300000000001</v>
      </c>
      <c r="H10" s="98">
        <v>36.306672234232501</v>
      </c>
      <c r="I10" s="39">
        <v>0.25526794694355698</v>
      </c>
      <c r="J10" s="98">
        <v>34.341669022260405</v>
      </c>
      <c r="K10" s="162">
        <v>0.25188651352625802</v>
      </c>
      <c r="L10" s="316">
        <f t="shared" si="0"/>
        <v>13.840727765767497</v>
      </c>
      <c r="M10" s="44">
        <f t="shared" si="1"/>
        <v>0.25294305091606706</v>
      </c>
      <c r="N10" s="315">
        <f t="shared" si="2"/>
        <v>54.718750784579576</v>
      </c>
      <c r="O10" s="316">
        <f t="shared" si="3"/>
        <v>13.344959385972006</v>
      </c>
      <c r="P10" s="315">
        <f t="shared" si="4"/>
        <v>14.336496145562988</v>
      </c>
      <c r="Q10" s="316">
        <f t="shared" si="5"/>
        <v>15.446230977739596</v>
      </c>
      <c r="R10" s="44">
        <f t="shared" si="6"/>
        <v>0.24826773863266463</v>
      </c>
      <c r="S10" s="44">
        <f t="shared" si="7"/>
        <v>62.216021553222191</v>
      </c>
      <c r="T10" s="316">
        <f t="shared" si="8"/>
        <v>14.959626210019573</v>
      </c>
      <c r="U10" s="315">
        <f t="shared" si="9"/>
        <v>15.932835745459618</v>
      </c>
    </row>
    <row r="11" spans="1:21">
      <c r="A11" s="585"/>
      <c r="B11" s="613"/>
      <c r="C11" s="32" t="s">
        <v>188</v>
      </c>
      <c r="D11" s="197">
        <v>57.877899999999997</v>
      </c>
      <c r="E11" s="44">
        <v>1.2305600000000001</v>
      </c>
      <c r="F11" s="101">
        <v>54.479700000000001</v>
      </c>
      <c r="G11" s="315">
        <v>1.24773</v>
      </c>
      <c r="H11" s="101">
        <v>36.890248368088201</v>
      </c>
      <c r="I11" s="44">
        <v>0.20804253287494198</v>
      </c>
      <c r="J11" s="101">
        <v>33.4225077411973</v>
      </c>
      <c r="K11" s="315">
        <v>0.207845635444591</v>
      </c>
      <c r="L11" s="316">
        <f t="shared" si="0"/>
        <v>20.987651631911795</v>
      </c>
      <c r="M11" s="44">
        <f t="shared" si="1"/>
        <v>0.20523552991168958</v>
      </c>
      <c r="N11" s="315">
        <f t="shared" si="2"/>
        <v>102.26129774382892</v>
      </c>
      <c r="O11" s="316">
        <f t="shared" si="3"/>
        <v>20.585389993284885</v>
      </c>
      <c r="P11" s="315">
        <f t="shared" si="4"/>
        <v>21.389913270538706</v>
      </c>
      <c r="Q11" s="316">
        <f t="shared" si="5"/>
        <v>21.057192258802701</v>
      </c>
      <c r="R11" s="44">
        <f t="shared" si="6"/>
        <v>0.20518250494523135</v>
      </c>
      <c r="S11" s="44">
        <f t="shared" si="7"/>
        <v>102.62664579723024</v>
      </c>
      <c r="T11" s="316">
        <f t="shared" si="8"/>
        <v>20.655034549110049</v>
      </c>
      <c r="U11" s="315">
        <f t="shared" si="9"/>
        <v>21.459349968495353</v>
      </c>
    </row>
    <row r="12" spans="1:21">
      <c r="A12" s="585"/>
      <c r="B12" s="614"/>
      <c r="C12" s="36" t="s">
        <v>189</v>
      </c>
      <c r="D12" s="200">
        <v>59.272599999999997</v>
      </c>
      <c r="E12" s="47">
        <v>1.96183</v>
      </c>
      <c r="F12" s="104">
        <v>57.253599999999999</v>
      </c>
      <c r="G12" s="166">
        <v>2.2419199999999999</v>
      </c>
      <c r="H12" s="104">
        <v>37.982056223115002</v>
      </c>
      <c r="I12" s="47">
        <v>0.33630075494790701</v>
      </c>
      <c r="J12" s="104">
        <v>35.503922877681497</v>
      </c>
      <c r="K12" s="166">
        <v>0.33640037593303901</v>
      </c>
      <c r="L12" s="316">
        <f t="shared" si="0"/>
        <v>21.290543776884995</v>
      </c>
      <c r="M12" s="44">
        <f t="shared" si="1"/>
        <v>0.33155528852911054</v>
      </c>
      <c r="N12" s="315">
        <f t="shared" si="2"/>
        <v>64.214158282128224</v>
      </c>
      <c r="O12" s="316">
        <f t="shared" si="3"/>
        <v>20.64069541136794</v>
      </c>
      <c r="P12" s="315">
        <f t="shared" si="4"/>
        <v>21.94039214240205</v>
      </c>
      <c r="Q12" s="316">
        <f t="shared" si="5"/>
        <v>21.749677122318502</v>
      </c>
      <c r="R12" s="44">
        <f t="shared" si="6"/>
        <v>0.33390561475311092</v>
      </c>
      <c r="S12" s="44">
        <f t="shared" si="7"/>
        <v>65.137200937457024</v>
      </c>
      <c r="T12" s="316">
        <f t="shared" si="8"/>
        <v>21.095222117402404</v>
      </c>
      <c r="U12" s="315">
        <f t="shared" si="9"/>
        <v>22.4041321272346</v>
      </c>
    </row>
    <row r="13" spans="1:21">
      <c r="A13" s="585"/>
      <c r="B13" s="612" t="s">
        <v>170</v>
      </c>
      <c r="C13" s="35" t="s">
        <v>190</v>
      </c>
      <c r="D13" s="313">
        <v>55.598300000000002</v>
      </c>
      <c r="E13" s="39">
        <v>2.8192900000000001</v>
      </c>
      <c r="F13" s="98">
        <v>58.9422</v>
      </c>
      <c r="G13" s="162">
        <v>2.6354899999999999</v>
      </c>
      <c r="H13" s="98">
        <v>38.561019832676799</v>
      </c>
      <c r="I13" s="39">
        <v>0.40484715015712702</v>
      </c>
      <c r="J13" s="98">
        <v>41.872415088452705</v>
      </c>
      <c r="K13" s="162">
        <v>0.41546990914776494</v>
      </c>
      <c r="L13" s="314">
        <f t="shared" si="0"/>
        <v>17.037280167323203</v>
      </c>
      <c r="M13" s="39">
        <f t="shared" si="1"/>
        <v>0.40290476006749032</v>
      </c>
      <c r="N13" s="162">
        <f t="shared" si="2"/>
        <v>42.286122815896491</v>
      </c>
      <c r="O13" s="314">
        <f t="shared" si="3"/>
        <v>16.247586837590923</v>
      </c>
      <c r="P13" s="162">
        <f t="shared" si="4"/>
        <v>17.826973497055484</v>
      </c>
      <c r="Q13" s="314">
        <f t="shared" si="5"/>
        <v>17.069784911547295</v>
      </c>
      <c r="R13" s="39">
        <f t="shared" si="6"/>
        <v>0.41127245642518345</v>
      </c>
      <c r="S13" s="39">
        <f t="shared" si="7"/>
        <v>41.504809390639416</v>
      </c>
      <c r="T13" s="314">
        <f t="shared" si="8"/>
        <v>16.263690896953936</v>
      </c>
      <c r="U13" s="162">
        <f t="shared" si="9"/>
        <v>17.875878926140654</v>
      </c>
    </row>
    <row r="14" spans="1:21">
      <c r="A14" s="585"/>
      <c r="B14" s="613"/>
      <c r="C14" s="32" t="s">
        <v>191</v>
      </c>
      <c r="D14" s="197">
        <v>46.6526</v>
      </c>
      <c r="E14" s="44">
        <v>1.30928</v>
      </c>
      <c r="F14" s="101">
        <v>50.562199999999997</v>
      </c>
      <c r="G14" s="315">
        <v>1.19557</v>
      </c>
      <c r="H14" s="101">
        <v>40.440975617129702</v>
      </c>
      <c r="I14" s="44">
        <v>0.23085749727117</v>
      </c>
      <c r="J14" s="101">
        <v>39.810758741484499</v>
      </c>
      <c r="K14" s="315">
        <v>0.21185519699975899</v>
      </c>
      <c r="L14" s="316">
        <f t="shared" si="0"/>
        <v>6.2116243828702977</v>
      </c>
      <c r="M14" s="44">
        <f t="shared" si="1"/>
        <v>0.22732110061729349</v>
      </c>
      <c r="N14" s="315">
        <f t="shared" si="2"/>
        <v>27.325331286900109</v>
      </c>
      <c r="O14" s="316">
        <f t="shared" si="3"/>
        <v>5.7660750256604025</v>
      </c>
      <c r="P14" s="315">
        <f t="shared" si="4"/>
        <v>6.6571737400801929</v>
      </c>
      <c r="Q14" s="316">
        <f t="shared" si="5"/>
        <v>10.751441258515499</v>
      </c>
      <c r="R14" s="44">
        <f t="shared" si="6"/>
        <v>0.2085663473507991</v>
      </c>
      <c r="S14" s="44">
        <f t="shared" si="7"/>
        <v>51.549261877958017</v>
      </c>
      <c r="T14" s="316">
        <f t="shared" si="8"/>
        <v>10.342651217707932</v>
      </c>
      <c r="U14" s="315">
        <f t="shared" si="9"/>
        <v>11.160231299323065</v>
      </c>
    </row>
    <row r="15" spans="1:21">
      <c r="A15" s="585"/>
      <c r="B15" s="614"/>
      <c r="C15" s="36" t="s">
        <v>192</v>
      </c>
      <c r="D15" s="200">
        <v>44.304099999999998</v>
      </c>
      <c r="E15" s="47">
        <v>2.0657299999999998</v>
      </c>
      <c r="F15" s="104">
        <v>43.6</v>
      </c>
      <c r="G15" s="166">
        <v>2.1074299999999999</v>
      </c>
      <c r="H15" s="104">
        <v>31.666293107228999</v>
      </c>
      <c r="I15" s="47">
        <v>0.33357573418037401</v>
      </c>
      <c r="J15" s="104">
        <v>30.754463685159699</v>
      </c>
      <c r="K15" s="166">
        <v>0.31800815459612702</v>
      </c>
      <c r="L15" s="317">
        <f t="shared" si="0"/>
        <v>12.637806892771</v>
      </c>
      <c r="M15" s="47">
        <f t="shared" si="1"/>
        <v>0.32979936949365285</v>
      </c>
      <c r="N15" s="166">
        <f t="shared" si="2"/>
        <v>38.319681787670063</v>
      </c>
      <c r="O15" s="317">
        <f t="shared" si="3"/>
        <v>11.99140012856344</v>
      </c>
      <c r="P15" s="166">
        <f t="shared" si="4"/>
        <v>13.28421365697856</v>
      </c>
      <c r="Q15" s="317">
        <f t="shared" si="5"/>
        <v>12.845536314840302</v>
      </c>
      <c r="R15" s="47">
        <f t="shared" si="6"/>
        <v>0.31554801070824512</v>
      </c>
      <c r="S15" s="47">
        <f t="shared" si="7"/>
        <v>40.708658837710921</v>
      </c>
      <c r="T15" s="317">
        <f t="shared" si="8"/>
        <v>12.227062213852141</v>
      </c>
      <c r="U15" s="166">
        <f t="shared" si="9"/>
        <v>13.464010415828463</v>
      </c>
    </row>
    <row r="16" spans="1:21" ht="30">
      <c r="A16" s="585"/>
      <c r="B16" s="612" t="s">
        <v>171</v>
      </c>
      <c r="C16" s="35" t="s">
        <v>193</v>
      </c>
      <c r="D16" s="313">
        <v>63.725200000000001</v>
      </c>
      <c r="E16" s="39">
        <v>1.35547</v>
      </c>
      <c r="F16" s="98">
        <v>53.246200000000002</v>
      </c>
      <c r="G16" s="162">
        <v>1.66899</v>
      </c>
      <c r="H16" s="98">
        <v>41.308493416075095</v>
      </c>
      <c r="I16" s="39">
        <v>0.27930903525586304</v>
      </c>
      <c r="J16" s="98">
        <v>34.277898472029797</v>
      </c>
      <c r="K16" s="162">
        <v>0.27523645448677803</v>
      </c>
      <c r="L16" s="316">
        <f t="shared" si="0"/>
        <v>22.416706583924906</v>
      </c>
      <c r="M16" s="44">
        <f t="shared" si="1"/>
        <v>0.27346779551635869</v>
      </c>
      <c r="N16" s="315">
        <f t="shared" si="2"/>
        <v>81.972016271963369</v>
      </c>
      <c r="O16" s="316">
        <f t="shared" si="3"/>
        <v>21.880709704712842</v>
      </c>
      <c r="P16" s="315">
        <f t="shared" si="4"/>
        <v>22.95270346313697</v>
      </c>
      <c r="Q16" s="316">
        <f t="shared" si="5"/>
        <v>18.968301527970205</v>
      </c>
      <c r="R16" s="44">
        <f t="shared" si="6"/>
        <v>0.27184001874323616</v>
      </c>
      <c r="S16" s="44">
        <f t="shared" si="7"/>
        <v>69.777443423024962</v>
      </c>
      <c r="T16" s="316">
        <f t="shared" si="8"/>
        <v>18.435495091233463</v>
      </c>
      <c r="U16" s="315">
        <f t="shared" si="9"/>
        <v>19.501107964706947</v>
      </c>
    </row>
    <row r="17" spans="1:21">
      <c r="A17" s="586"/>
      <c r="B17" s="614"/>
      <c r="C17" s="36" t="s">
        <v>194</v>
      </c>
      <c r="D17" s="200">
        <v>61.4146</v>
      </c>
      <c r="E17" s="47">
        <v>1.61809</v>
      </c>
      <c r="F17" s="104">
        <v>61.5336</v>
      </c>
      <c r="G17" s="166">
        <v>1.88696</v>
      </c>
      <c r="H17" s="104">
        <v>48.389821136233699</v>
      </c>
      <c r="I17" s="47">
        <v>0.34161605997453198</v>
      </c>
      <c r="J17" s="104">
        <v>45.307450126526</v>
      </c>
      <c r="K17" s="166">
        <v>0.34554964987550602</v>
      </c>
      <c r="L17" s="316">
        <f t="shared" si="0"/>
        <v>13.024778863766301</v>
      </c>
      <c r="M17" s="44">
        <f t="shared" si="1"/>
        <v>0.33422338181637817</v>
      </c>
      <c r="N17" s="315">
        <f t="shared" si="2"/>
        <v>38.970280274771724</v>
      </c>
      <c r="O17" s="316">
        <f t="shared" si="3"/>
        <v>12.3697010354062</v>
      </c>
      <c r="P17" s="315">
        <f t="shared" si="4"/>
        <v>13.679856692126402</v>
      </c>
      <c r="Q17" s="316">
        <f t="shared" si="5"/>
        <v>16.226149873474</v>
      </c>
      <c r="R17" s="44">
        <f t="shared" si="6"/>
        <v>0.33973117018215127</v>
      </c>
      <c r="S17" s="44">
        <f t="shared" si="7"/>
        <v>47.761734269993951</v>
      </c>
      <c r="T17" s="316">
        <f t="shared" si="8"/>
        <v>15.560276779916984</v>
      </c>
      <c r="U17" s="315">
        <f t="shared" si="9"/>
        <v>16.892022967031018</v>
      </c>
    </row>
    <row r="18" spans="1:21" ht="30">
      <c r="A18" s="582" t="s">
        <v>172</v>
      </c>
      <c r="B18" s="641" t="s">
        <v>173</v>
      </c>
      <c r="C18" s="56" t="s">
        <v>195</v>
      </c>
      <c r="D18" s="318">
        <v>68.637299999999996</v>
      </c>
      <c r="E18" s="107">
        <v>1.52658</v>
      </c>
      <c r="F18" s="240">
        <v>66.051500000000004</v>
      </c>
      <c r="G18" s="319">
        <v>1.7724599999999999</v>
      </c>
      <c r="H18" s="240">
        <v>53.851981395168103</v>
      </c>
      <c r="I18" s="107">
        <v>0.35234890682933301</v>
      </c>
      <c r="J18" s="240">
        <v>49.409961776443701</v>
      </c>
      <c r="K18" s="319">
        <v>0.31725972067470304</v>
      </c>
      <c r="L18" s="320">
        <f t="shared" si="0"/>
        <v>14.785318604831893</v>
      </c>
      <c r="M18" s="107">
        <f t="shared" si="1"/>
        <v>0.34388140541646878</v>
      </c>
      <c r="N18" s="319">
        <f t="shared" si="2"/>
        <v>42.995400076737653</v>
      </c>
      <c r="O18" s="320">
        <f t="shared" si="3"/>
        <v>14.111311050215614</v>
      </c>
      <c r="P18" s="319">
        <f t="shared" si="4"/>
        <v>15.459326159448173</v>
      </c>
      <c r="Q18" s="320">
        <f t="shared" si="5"/>
        <v>16.641538223556303</v>
      </c>
      <c r="R18" s="107">
        <f t="shared" si="6"/>
        <v>0.31220400299185824</v>
      </c>
      <c r="S18" s="107">
        <f t="shared" si="7"/>
        <v>53.30341079576192</v>
      </c>
      <c r="T18" s="320">
        <f t="shared" si="8"/>
        <v>16.029618377692262</v>
      </c>
      <c r="U18" s="319">
        <f t="shared" si="9"/>
        <v>17.253458069420343</v>
      </c>
    </row>
    <row r="19" spans="1:21">
      <c r="A19" s="582"/>
      <c r="B19" s="642"/>
      <c r="C19" s="37" t="s">
        <v>213</v>
      </c>
      <c r="D19" s="321">
        <v>48.445</v>
      </c>
      <c r="E19" s="110">
        <v>0.86773999999999996</v>
      </c>
      <c r="F19" s="322">
        <v>48.109499999999997</v>
      </c>
      <c r="G19" s="323">
        <v>0.98421000000000003</v>
      </c>
      <c r="H19" s="322">
        <v>45.8552647676931</v>
      </c>
      <c r="I19" s="110">
        <v>0.21387245550299497</v>
      </c>
      <c r="J19" s="322">
        <v>44.2678996776745</v>
      </c>
      <c r="K19" s="323">
        <v>0.21050136383613102</v>
      </c>
      <c r="L19" s="324">
        <f t="shared" si="0"/>
        <v>2.5897352323069001</v>
      </c>
      <c r="M19" s="110">
        <f t="shared" si="1"/>
        <v>0.20840970897053959</v>
      </c>
      <c r="N19" s="323">
        <f t="shared" si="2"/>
        <v>12.426173641809463</v>
      </c>
      <c r="O19" s="324">
        <f t="shared" si="3"/>
        <v>2.1812522027246426</v>
      </c>
      <c r="P19" s="323">
        <f t="shared" si="4"/>
        <v>2.9982182618891575</v>
      </c>
      <c r="Q19" s="324">
        <f t="shared" si="5"/>
        <v>3.8416003223254975</v>
      </c>
      <c r="R19" s="110">
        <f t="shared" si="6"/>
        <v>0.20586722156371834</v>
      </c>
      <c r="S19" s="110">
        <f t="shared" si="7"/>
        <v>18.660573029283718</v>
      </c>
      <c r="T19" s="324">
        <f t="shared" si="8"/>
        <v>3.4381005680606096</v>
      </c>
      <c r="U19" s="323">
        <f t="shared" si="9"/>
        <v>4.2451000765903855</v>
      </c>
    </row>
    <row r="20" spans="1:21">
      <c r="A20" s="582"/>
      <c r="B20" s="642"/>
      <c r="C20" s="37" t="s">
        <v>197</v>
      </c>
      <c r="D20" s="321">
        <v>62.348100000000002</v>
      </c>
      <c r="E20" s="110">
        <v>1.3440000000000001</v>
      </c>
      <c r="F20" s="322">
        <v>63.154400000000003</v>
      </c>
      <c r="G20" s="323">
        <v>1.1733800000000001</v>
      </c>
      <c r="H20" s="322">
        <v>49.8713112230432</v>
      </c>
      <c r="I20" s="110">
        <v>0.27170032273169398</v>
      </c>
      <c r="J20" s="322">
        <v>48.6246995108433</v>
      </c>
      <c r="K20" s="323">
        <v>0.258472188811744</v>
      </c>
      <c r="L20" s="324">
        <f t="shared" si="0"/>
        <v>12.476788776956802</v>
      </c>
      <c r="M20" s="110">
        <f t="shared" si="1"/>
        <v>0.26618063816065463</v>
      </c>
      <c r="N20" s="323">
        <f t="shared" si="2"/>
        <v>46.873389676924489</v>
      </c>
      <c r="O20" s="324">
        <f t="shared" si="3"/>
        <v>11.95507472616192</v>
      </c>
      <c r="P20" s="323">
        <f t="shared" si="4"/>
        <v>12.998502827751684</v>
      </c>
      <c r="Q20" s="324">
        <f t="shared" si="5"/>
        <v>14.529700489156703</v>
      </c>
      <c r="R20" s="110">
        <f t="shared" si="6"/>
        <v>0.25257084206180241</v>
      </c>
      <c r="S20" s="110">
        <f t="shared" si="7"/>
        <v>57.527228283941746</v>
      </c>
      <c r="T20" s="324">
        <f t="shared" si="8"/>
        <v>14.034661638715569</v>
      </c>
      <c r="U20" s="323">
        <f t="shared" si="9"/>
        <v>15.024739339597836</v>
      </c>
    </row>
    <row r="21" spans="1:21">
      <c r="A21" s="582"/>
      <c r="B21" s="642"/>
      <c r="C21" s="37" t="s">
        <v>198</v>
      </c>
      <c r="D21" s="321">
        <v>37.0916</v>
      </c>
      <c r="E21" s="110">
        <v>1.2519899999999999</v>
      </c>
      <c r="F21" s="322">
        <v>38.538699999999999</v>
      </c>
      <c r="G21" s="323">
        <v>1.29199</v>
      </c>
      <c r="H21" s="322">
        <v>35.1467804546932</v>
      </c>
      <c r="I21" s="110">
        <v>0.22814415757767001</v>
      </c>
      <c r="J21" s="322">
        <v>33.280076794896004</v>
      </c>
      <c r="K21" s="323">
        <v>0.21734258148901198</v>
      </c>
      <c r="L21" s="324">
        <f t="shared" si="0"/>
        <v>1.9448195453067996</v>
      </c>
      <c r="M21" s="110">
        <f t="shared" si="1"/>
        <v>0.22434627762756024</v>
      </c>
      <c r="N21" s="323">
        <f t="shared" si="2"/>
        <v>8.6688291237682851</v>
      </c>
      <c r="O21" s="324">
        <f t="shared" si="3"/>
        <v>1.5051008411567814</v>
      </c>
      <c r="P21" s="323">
        <f t="shared" si="4"/>
        <v>2.3845382494568175</v>
      </c>
      <c r="Q21" s="324">
        <f t="shared" si="5"/>
        <v>5.2586232051039943</v>
      </c>
      <c r="R21" s="110">
        <f t="shared" si="6"/>
        <v>0.21445931927848921</v>
      </c>
      <c r="S21" s="110">
        <f t="shared" si="7"/>
        <v>24.520376278334325</v>
      </c>
      <c r="T21" s="324">
        <f t="shared" si="8"/>
        <v>4.8382829393181552</v>
      </c>
      <c r="U21" s="323">
        <f t="shared" si="9"/>
        <v>5.6789634708898333</v>
      </c>
    </row>
    <row r="22" spans="1:21">
      <c r="A22" s="582"/>
      <c r="B22" s="643"/>
      <c r="C22" s="62" t="s">
        <v>199</v>
      </c>
      <c r="D22" s="326">
        <v>60.6554</v>
      </c>
      <c r="E22" s="114">
        <v>2.2381600000000001</v>
      </c>
      <c r="F22" s="242">
        <v>62.77</v>
      </c>
      <c r="G22" s="327">
        <v>2.0792899999999999</v>
      </c>
      <c r="H22" s="242">
        <v>38.1973984029215</v>
      </c>
      <c r="I22" s="114">
        <v>0.41559426764094398</v>
      </c>
      <c r="J22" s="242">
        <v>37.626264231970104</v>
      </c>
      <c r="K22" s="327">
        <v>0.38659898720730002</v>
      </c>
      <c r="L22" s="328">
        <f t="shared" si="0"/>
        <v>22.4580015970785</v>
      </c>
      <c r="M22" s="114">
        <f t="shared" si="1"/>
        <v>0.40837610459908386</v>
      </c>
      <c r="N22" s="327">
        <f t="shared" si="2"/>
        <v>54.993427245519797</v>
      </c>
      <c r="O22" s="328">
        <f t="shared" si="3"/>
        <v>21.657584432064297</v>
      </c>
      <c r="P22" s="327">
        <f t="shared" si="4"/>
        <v>23.258418762092703</v>
      </c>
      <c r="Q22" s="328">
        <f t="shared" si="5"/>
        <v>25.143735768029899</v>
      </c>
      <c r="R22" s="114">
        <f t="shared" si="6"/>
        <v>0.37986543753094026</v>
      </c>
      <c r="S22" s="114">
        <f t="shared" si="7"/>
        <v>66.191164775242086</v>
      </c>
      <c r="T22" s="328">
        <f t="shared" si="8"/>
        <v>24.399199510469256</v>
      </c>
      <c r="U22" s="327">
        <f t="shared" si="9"/>
        <v>25.888272025590542</v>
      </c>
    </row>
    <row r="23" spans="1:21">
      <c r="A23" s="582"/>
      <c r="B23" s="641" t="s">
        <v>174</v>
      </c>
      <c r="C23" s="56" t="s">
        <v>200</v>
      </c>
      <c r="D23" s="318">
        <v>44.396500000000003</v>
      </c>
      <c r="E23" s="107">
        <v>2.2563800000000001</v>
      </c>
      <c r="F23" s="240">
        <v>50.9056</v>
      </c>
      <c r="G23" s="319">
        <v>2.3141699999999998</v>
      </c>
      <c r="H23" s="240">
        <v>31.960715456769002</v>
      </c>
      <c r="I23" s="107">
        <v>0.38836334286700502</v>
      </c>
      <c r="J23" s="240">
        <v>33.7994039644122</v>
      </c>
      <c r="K23" s="319">
        <v>0.38189153696139799</v>
      </c>
      <c r="L23" s="324">
        <f t="shared" si="0"/>
        <v>12.435784543231001</v>
      </c>
      <c r="M23" s="110">
        <f t="shared" si="1"/>
        <v>0.38281423229129719</v>
      </c>
      <c r="N23" s="323">
        <f t="shared" si="2"/>
        <v>32.485167724297575</v>
      </c>
      <c r="O23" s="324">
        <f t="shared" si="3"/>
        <v>11.685468647940059</v>
      </c>
      <c r="P23" s="323">
        <f t="shared" si="4"/>
        <v>13.186100438521944</v>
      </c>
      <c r="Q23" s="324">
        <f t="shared" si="5"/>
        <v>17.1061960355878</v>
      </c>
      <c r="R23" s="110">
        <f t="shared" si="6"/>
        <v>0.37716676243044345</v>
      </c>
      <c r="S23" s="110">
        <f t="shared" si="7"/>
        <v>45.354463169968483</v>
      </c>
      <c r="T23" s="324">
        <f t="shared" si="8"/>
        <v>16.366949181224133</v>
      </c>
      <c r="U23" s="323">
        <f t="shared" si="9"/>
        <v>17.845442889951467</v>
      </c>
    </row>
    <row r="24" spans="1:21">
      <c r="A24" s="582"/>
      <c r="B24" s="642"/>
      <c r="C24" s="37" t="s">
        <v>201</v>
      </c>
      <c r="D24" s="321">
        <v>54.948700000000002</v>
      </c>
      <c r="E24" s="110">
        <v>2.1148099999999999</v>
      </c>
      <c r="F24" s="322">
        <v>56.967799999999997</v>
      </c>
      <c r="G24" s="323">
        <v>1.9081999999999999</v>
      </c>
      <c r="H24" s="322">
        <v>40.712253790647701</v>
      </c>
      <c r="I24" s="110">
        <v>0.30692541505648702</v>
      </c>
      <c r="J24" s="322">
        <v>42.537368737989297</v>
      </c>
      <c r="K24" s="323">
        <v>0.29716040617596901</v>
      </c>
      <c r="L24" s="324">
        <f t="shared" si="0"/>
        <v>14.236446209352302</v>
      </c>
      <c r="M24" s="110">
        <f t="shared" si="1"/>
        <v>0.30525240165368889</v>
      </c>
      <c r="N24" s="323">
        <f t="shared" si="2"/>
        <v>46.638277478660612</v>
      </c>
      <c r="O24" s="324">
        <f t="shared" si="3"/>
        <v>13.638151502111072</v>
      </c>
      <c r="P24" s="323">
        <f t="shared" si="4"/>
        <v>14.834740916593532</v>
      </c>
      <c r="Q24" s="324">
        <f t="shared" si="5"/>
        <v>14.4304312620107</v>
      </c>
      <c r="R24" s="110">
        <f t="shared" si="6"/>
        <v>0.29434890690940591</v>
      </c>
      <c r="S24" s="110">
        <f t="shared" si="7"/>
        <v>49.024918806483178</v>
      </c>
      <c r="T24" s="324">
        <f t="shared" si="8"/>
        <v>13.853507404468264</v>
      </c>
      <c r="U24" s="323">
        <f t="shared" si="9"/>
        <v>15.007355119553136</v>
      </c>
    </row>
    <row r="25" spans="1:21">
      <c r="A25" s="582"/>
      <c r="B25" s="642"/>
      <c r="C25" s="37" t="s">
        <v>202</v>
      </c>
      <c r="D25" s="321">
        <v>59.012900000000002</v>
      </c>
      <c r="E25" s="110">
        <v>2.6844700000000001</v>
      </c>
      <c r="F25" s="322">
        <v>62.344099999999997</v>
      </c>
      <c r="G25" s="323">
        <v>2.3245</v>
      </c>
      <c r="H25" s="322">
        <v>47.6076287046033</v>
      </c>
      <c r="I25" s="110">
        <v>0.41058181168576796</v>
      </c>
      <c r="J25" s="322">
        <v>43.479123033468696</v>
      </c>
      <c r="K25" s="323">
        <v>0.41353614634215802</v>
      </c>
      <c r="L25" s="324">
        <f t="shared" si="0"/>
        <v>11.405271295396702</v>
      </c>
      <c r="M25" s="110">
        <f t="shared" si="1"/>
        <v>0.4070970273647696</v>
      </c>
      <c r="N25" s="323">
        <f t="shared" si="2"/>
        <v>28.016100655967893</v>
      </c>
      <c r="O25" s="324">
        <f t="shared" si="3"/>
        <v>10.607361121761754</v>
      </c>
      <c r="P25" s="323">
        <f t="shared" si="4"/>
        <v>12.20318146903165</v>
      </c>
      <c r="Q25" s="324">
        <f t="shared" si="5"/>
        <v>18.864976966531302</v>
      </c>
      <c r="R25" s="110">
        <f t="shared" si="6"/>
        <v>0.40704908275240864</v>
      </c>
      <c r="S25" s="110">
        <f t="shared" si="7"/>
        <v>46.345705630802506</v>
      </c>
      <c r="T25" s="324">
        <f t="shared" si="8"/>
        <v>18.067160764336581</v>
      </c>
      <c r="U25" s="323">
        <f t="shared" si="9"/>
        <v>19.662793168726022</v>
      </c>
    </row>
    <row r="26" spans="1:21">
      <c r="A26" s="582"/>
      <c r="B26" s="643"/>
      <c r="C26" s="62" t="s">
        <v>203</v>
      </c>
      <c r="D26" s="326">
        <v>56.607799999999997</v>
      </c>
      <c r="E26" s="114">
        <v>1.14821</v>
      </c>
      <c r="F26" s="242">
        <v>59.375599999999999</v>
      </c>
      <c r="G26" s="327">
        <v>1.1475599999999999</v>
      </c>
      <c r="H26" s="242">
        <v>49.775522553365597</v>
      </c>
      <c r="I26" s="114">
        <v>0.23722627860289802</v>
      </c>
      <c r="J26" s="242">
        <v>49.551626572772797</v>
      </c>
      <c r="K26" s="327">
        <v>0.24043850553030402</v>
      </c>
      <c r="L26" s="324">
        <f t="shared" si="0"/>
        <v>6.8322774466344001</v>
      </c>
      <c r="M26" s="110">
        <f t="shared" si="1"/>
        <v>0.23224596031618802</v>
      </c>
      <c r="N26" s="323">
        <f t="shared" si="2"/>
        <v>29.418283260267224</v>
      </c>
      <c r="O26" s="324">
        <f t="shared" si="3"/>
        <v>6.3770753644146714</v>
      </c>
      <c r="P26" s="323">
        <f t="shared" si="4"/>
        <v>7.2874795288541288</v>
      </c>
      <c r="Q26" s="324">
        <f t="shared" si="5"/>
        <v>9.8239734272272017</v>
      </c>
      <c r="R26" s="110">
        <f t="shared" si="6"/>
        <v>0.23528929574622165</v>
      </c>
      <c r="S26" s="110">
        <f t="shared" si="7"/>
        <v>41.752742707951931</v>
      </c>
      <c r="T26" s="324">
        <f t="shared" si="8"/>
        <v>9.3628064075646069</v>
      </c>
      <c r="U26" s="323">
        <f t="shared" si="9"/>
        <v>10.285140446889796</v>
      </c>
    </row>
    <row r="27" spans="1:21">
      <c r="A27" s="582"/>
      <c r="B27" s="641" t="s">
        <v>175</v>
      </c>
      <c r="C27" s="56" t="s">
        <v>204</v>
      </c>
      <c r="D27" s="318">
        <v>65.328000000000003</v>
      </c>
      <c r="E27" s="107">
        <v>1.9110400000000001</v>
      </c>
      <c r="F27" s="240">
        <v>67.626499999999993</v>
      </c>
      <c r="G27" s="319">
        <v>1.7490000000000001</v>
      </c>
      <c r="H27" s="240">
        <v>50.875331763982999</v>
      </c>
      <c r="I27" s="107">
        <v>0.25943544224624498</v>
      </c>
      <c r="J27" s="240">
        <v>51.221805028362297</v>
      </c>
      <c r="K27" s="319">
        <v>0.26044512303933598</v>
      </c>
      <c r="L27" s="320">
        <f t="shared" si="0"/>
        <v>14.452668236017004</v>
      </c>
      <c r="M27" s="107">
        <f t="shared" si="1"/>
        <v>0.25914741227507293</v>
      </c>
      <c r="N27" s="319">
        <f t="shared" si="2"/>
        <v>55.770065805928901</v>
      </c>
      <c r="O27" s="320">
        <f t="shared" si="3"/>
        <v>13.944739307957862</v>
      </c>
      <c r="P27" s="319">
        <f t="shared" si="4"/>
        <v>14.960597164076146</v>
      </c>
      <c r="Q27" s="320">
        <f t="shared" si="5"/>
        <v>16.404694971637696</v>
      </c>
      <c r="R27" s="107">
        <f t="shared" si="6"/>
        <v>0.25862778346935694</v>
      </c>
      <c r="S27" s="107">
        <f t="shared" si="7"/>
        <v>63.429747382811165</v>
      </c>
      <c r="T27" s="320">
        <f t="shared" si="8"/>
        <v>15.897784516037756</v>
      </c>
      <c r="U27" s="319">
        <f t="shared" si="9"/>
        <v>16.911605427237635</v>
      </c>
    </row>
    <row r="28" spans="1:21">
      <c r="A28" s="583"/>
      <c r="B28" s="643"/>
      <c r="C28" s="62" t="s">
        <v>205</v>
      </c>
      <c r="D28" s="321">
        <v>66.081800000000001</v>
      </c>
      <c r="E28" s="110">
        <v>2.5690400000000002</v>
      </c>
      <c r="F28" s="322">
        <v>73.8947</v>
      </c>
      <c r="G28" s="323">
        <v>1.51692</v>
      </c>
      <c r="H28" s="322">
        <v>55.053304218436402</v>
      </c>
      <c r="I28" s="110">
        <v>0.37235726142276504</v>
      </c>
      <c r="J28" s="322">
        <v>54.842707777890197</v>
      </c>
      <c r="K28" s="323">
        <v>0.36234394998535702</v>
      </c>
      <c r="L28" s="328">
        <f t="shared" si="0"/>
        <v>11.028495781563599</v>
      </c>
      <c r="M28" s="114">
        <f t="shared" si="1"/>
        <v>0.37035751422240348</v>
      </c>
      <c r="N28" s="327">
        <f t="shared" si="2"/>
        <v>29.777972251268743</v>
      </c>
      <c r="O28" s="328">
        <f t="shared" si="3"/>
        <v>10.302595053687689</v>
      </c>
      <c r="P28" s="327">
        <f t="shared" si="4"/>
        <v>11.754396509439509</v>
      </c>
      <c r="Q28" s="328">
        <f t="shared" si="5"/>
        <v>19.051992222109803</v>
      </c>
      <c r="R28" s="114">
        <f t="shared" si="6"/>
        <v>0.35334128660141684</v>
      </c>
      <c r="S28" s="114">
        <f t="shared" si="7"/>
        <v>53.919519016189057</v>
      </c>
      <c r="T28" s="328">
        <f t="shared" si="8"/>
        <v>18.359443300371026</v>
      </c>
      <c r="U28" s="327">
        <f t="shared" si="9"/>
        <v>19.744541143848579</v>
      </c>
    </row>
    <row r="29" spans="1:21">
      <c r="A29" s="580" t="s">
        <v>176</v>
      </c>
      <c r="B29" s="644" t="s">
        <v>177</v>
      </c>
      <c r="C29" s="69" t="s">
        <v>206</v>
      </c>
      <c r="D29" s="330">
        <v>65.247900000000001</v>
      </c>
      <c r="E29" s="72">
        <v>2.6822699999999999</v>
      </c>
      <c r="F29" s="300">
        <v>74.139700000000005</v>
      </c>
      <c r="G29" s="331">
        <v>1.84297</v>
      </c>
      <c r="H29" s="300">
        <v>51.484616634855094</v>
      </c>
      <c r="I29" s="72">
        <v>0.35861728399468001</v>
      </c>
      <c r="J29" s="300">
        <v>52.827276758448107</v>
      </c>
      <c r="K29" s="72">
        <v>0.34564009559480002</v>
      </c>
      <c r="L29" s="332">
        <f t="shared" si="0"/>
        <v>13.763283365144908</v>
      </c>
      <c r="M29" s="72">
        <f t="shared" si="1"/>
        <v>0.3586041529556111</v>
      </c>
      <c r="N29" s="331">
        <f t="shared" si="2"/>
        <v>38.38015609051957</v>
      </c>
      <c r="O29" s="332">
        <f t="shared" si="3"/>
        <v>13.060419225351909</v>
      </c>
      <c r="P29" s="331">
        <f t="shared" si="4"/>
        <v>14.466147504937906</v>
      </c>
      <c r="Q29" s="332">
        <f t="shared" si="5"/>
        <v>21.312423241551897</v>
      </c>
      <c r="R29" s="72">
        <f t="shared" si="6"/>
        <v>0.33950851616480199</v>
      </c>
      <c r="S29" s="72">
        <f t="shared" si="7"/>
        <v>62.774340633053697</v>
      </c>
      <c r="T29" s="332">
        <f t="shared" si="8"/>
        <v>20.646986549868885</v>
      </c>
      <c r="U29" s="331">
        <f t="shared" si="9"/>
        <v>21.97785993323491</v>
      </c>
    </row>
    <row r="30" spans="1:21">
      <c r="A30" s="580"/>
      <c r="B30" s="645"/>
      <c r="C30" s="152" t="s">
        <v>207</v>
      </c>
      <c r="D30" s="198">
        <v>50.950200000000002</v>
      </c>
      <c r="E30" s="119">
        <v>1.69899</v>
      </c>
      <c r="F30" s="118">
        <v>50.674100000000003</v>
      </c>
      <c r="G30" s="185">
        <v>1.4446600000000001</v>
      </c>
      <c r="H30" s="118">
        <v>37.714733163055605</v>
      </c>
      <c r="I30" s="119">
        <v>0.27739161608006402</v>
      </c>
      <c r="J30" s="118">
        <v>36.575224503697804</v>
      </c>
      <c r="K30" s="119">
        <v>0.24928845686618198</v>
      </c>
      <c r="L30" s="349">
        <f t="shared" si="0"/>
        <v>13.235466836944397</v>
      </c>
      <c r="M30" s="119">
        <f t="shared" si="1"/>
        <v>0.27410181272844431</v>
      </c>
      <c r="N30" s="185">
        <f t="shared" si="2"/>
        <v>48.28668116126952</v>
      </c>
      <c r="O30" s="349">
        <f t="shared" si="3"/>
        <v>12.698227283996646</v>
      </c>
      <c r="P30" s="185">
        <f t="shared" si="4"/>
        <v>13.772706389892148</v>
      </c>
      <c r="Q30" s="349">
        <f t="shared" si="5"/>
        <v>14.098875496302199</v>
      </c>
      <c r="R30" s="119">
        <f t="shared" si="6"/>
        <v>0.24569873652175128</v>
      </c>
      <c r="S30" s="119">
        <f t="shared" si="7"/>
        <v>57.382775735413887</v>
      </c>
      <c r="T30" s="349">
        <f t="shared" si="8"/>
        <v>13.617305972719567</v>
      </c>
      <c r="U30" s="185">
        <f t="shared" si="9"/>
        <v>14.580445019884831</v>
      </c>
    </row>
    <row r="31" spans="1:21">
      <c r="A31" s="580"/>
      <c r="B31" s="646"/>
      <c r="C31" s="74" t="s">
        <v>208</v>
      </c>
      <c r="D31" s="199">
        <v>57.680999999999997</v>
      </c>
      <c r="E31" s="67">
        <v>1.54498</v>
      </c>
      <c r="F31" s="121">
        <v>61.744399999999999</v>
      </c>
      <c r="G31" s="333">
        <v>1.50701</v>
      </c>
      <c r="H31" s="121">
        <v>41.616002857966897</v>
      </c>
      <c r="I31" s="67">
        <v>0.25085313931453002</v>
      </c>
      <c r="J31" s="121">
        <v>43.844797819205603</v>
      </c>
      <c r="K31" s="67">
        <v>0.24199059315687302</v>
      </c>
      <c r="L31" s="334">
        <f t="shared" si="0"/>
        <v>16.0649971420331</v>
      </c>
      <c r="M31" s="67">
        <f t="shared" si="1"/>
        <v>0.24794573288980865</v>
      </c>
      <c r="N31" s="333">
        <f t="shared" si="2"/>
        <v>64.792392088363385</v>
      </c>
      <c r="O31" s="334">
        <f t="shared" si="3"/>
        <v>15.579023505569076</v>
      </c>
      <c r="P31" s="333">
        <f t="shared" si="4"/>
        <v>16.550970778497124</v>
      </c>
      <c r="Q31" s="334">
        <f t="shared" si="5"/>
        <v>17.899602180794396</v>
      </c>
      <c r="R31" s="67">
        <f t="shared" si="6"/>
        <v>0.23931864561381649</v>
      </c>
      <c r="S31" s="67">
        <f t="shared" si="7"/>
        <v>74.794014210153151</v>
      </c>
      <c r="T31" s="334">
        <f t="shared" si="8"/>
        <v>17.430537635391318</v>
      </c>
      <c r="U31" s="333">
        <f t="shared" si="9"/>
        <v>18.368666726197475</v>
      </c>
    </row>
    <row r="32" spans="1:21">
      <c r="A32" s="580"/>
      <c r="B32" s="547" t="s">
        <v>178</v>
      </c>
      <c r="C32" s="75" t="s">
        <v>209</v>
      </c>
      <c r="D32" s="354">
        <v>58.394500000000001</v>
      </c>
      <c r="E32" s="78">
        <v>1.4964200000000001</v>
      </c>
      <c r="F32" s="301">
        <v>58.6676</v>
      </c>
      <c r="G32" s="191">
        <v>1.7403299999999999</v>
      </c>
      <c r="H32" s="301">
        <v>40.611566680175798</v>
      </c>
      <c r="I32" s="78">
        <v>0.25045359458219801</v>
      </c>
      <c r="J32" s="301">
        <v>39.964070612338595</v>
      </c>
      <c r="K32" s="78">
        <v>0.23459717626698101</v>
      </c>
      <c r="L32" s="353">
        <f t="shared" si="0"/>
        <v>17.782933319824203</v>
      </c>
      <c r="M32" s="78">
        <f t="shared" si="1"/>
        <v>0.24718964005213306</v>
      </c>
      <c r="N32" s="191">
        <f t="shared" si="2"/>
        <v>71.940447488307868</v>
      </c>
      <c r="O32" s="353">
        <f t="shared" si="3"/>
        <v>17.29844162532202</v>
      </c>
      <c r="P32" s="191">
        <f t="shared" si="4"/>
        <v>18.267425014326385</v>
      </c>
      <c r="Q32" s="353">
        <f t="shared" si="5"/>
        <v>18.703529387661405</v>
      </c>
      <c r="R32" s="78">
        <f t="shared" si="6"/>
        <v>0.23445234838166981</v>
      </c>
      <c r="S32" s="78">
        <f t="shared" si="7"/>
        <v>79.775397929533824</v>
      </c>
      <c r="T32" s="353">
        <f t="shared" si="8"/>
        <v>18.244002784833331</v>
      </c>
      <c r="U32" s="191">
        <f t="shared" si="9"/>
        <v>19.163055990489479</v>
      </c>
    </row>
    <row r="33" spans="1:21">
      <c r="A33" s="580"/>
      <c r="B33" s="645" t="s">
        <v>179</v>
      </c>
      <c r="C33" s="152" t="s">
        <v>210</v>
      </c>
      <c r="D33" s="198">
        <v>51.429600000000001</v>
      </c>
      <c r="E33" s="119">
        <v>1.7625900000000001</v>
      </c>
      <c r="F33" s="118">
        <v>52.720199999999998</v>
      </c>
      <c r="G33" s="185">
        <v>1.53407</v>
      </c>
      <c r="H33" s="118">
        <v>41.172082016624898</v>
      </c>
      <c r="I33" s="119">
        <v>0.27175548991399501</v>
      </c>
      <c r="J33" s="118">
        <v>39.630022783495399</v>
      </c>
      <c r="K33" s="119">
        <v>0.26622198415191101</v>
      </c>
      <c r="L33" s="349">
        <f t="shared" si="0"/>
        <v>10.257517983375102</v>
      </c>
      <c r="M33" s="119">
        <f t="shared" si="1"/>
        <v>0.26932996323958758</v>
      </c>
      <c r="N33" s="185">
        <f t="shared" si="2"/>
        <v>38.085320548795877</v>
      </c>
      <c r="O33" s="349">
        <f t="shared" si="3"/>
        <v>9.7296312554255113</v>
      </c>
      <c r="P33" s="185">
        <f t="shared" si="4"/>
        <v>10.785404711324693</v>
      </c>
      <c r="Q33" s="349">
        <f t="shared" si="5"/>
        <v>13.0901772165046</v>
      </c>
      <c r="R33" s="119">
        <f t="shared" si="6"/>
        <v>0.2623231868379956</v>
      </c>
      <c r="S33" s="119">
        <f t="shared" si="7"/>
        <v>49.90095375971768</v>
      </c>
      <c r="T33" s="349">
        <f t="shared" si="8"/>
        <v>12.576023770302129</v>
      </c>
      <c r="U33" s="185">
        <f t="shared" si="9"/>
        <v>13.604330662707071</v>
      </c>
    </row>
    <row r="34" spans="1:21">
      <c r="A34" s="581"/>
      <c r="B34" s="646"/>
      <c r="C34" s="74" t="s">
        <v>211</v>
      </c>
      <c r="D34" s="199">
        <v>42.085500000000003</v>
      </c>
      <c r="E34" s="67">
        <v>1.4480500000000001</v>
      </c>
      <c r="F34" s="121">
        <v>48.240900000000003</v>
      </c>
      <c r="G34" s="333">
        <v>1.5842400000000001</v>
      </c>
      <c r="H34" s="121">
        <v>36.557028022027801</v>
      </c>
      <c r="I34" s="67">
        <v>0.24802478357838198</v>
      </c>
      <c r="J34" s="121">
        <v>37.701846952992902</v>
      </c>
      <c r="K34" s="67">
        <v>0.253541339690597</v>
      </c>
      <c r="L34" s="334">
        <f t="shared" si="0"/>
        <v>5.5284719779722025</v>
      </c>
      <c r="M34" s="67">
        <f t="shared" si="1"/>
        <v>0.24453389205857587</v>
      </c>
      <c r="N34" s="333">
        <f t="shared" si="2"/>
        <v>22.608203433198973</v>
      </c>
      <c r="O34" s="334">
        <f t="shared" si="3"/>
        <v>5.0491855495373938</v>
      </c>
      <c r="P34" s="333">
        <f t="shared" si="4"/>
        <v>6.0077584064070111</v>
      </c>
      <c r="Q34" s="334">
        <f t="shared" si="5"/>
        <v>10.539053047007101</v>
      </c>
      <c r="R34" s="67">
        <f t="shared" si="6"/>
        <v>0.2507844680365614</v>
      </c>
      <c r="S34" s="67">
        <f t="shared" si="7"/>
        <v>42.024345165868219</v>
      </c>
      <c r="T34" s="334">
        <f t="shared" si="8"/>
        <v>10.04751548965544</v>
      </c>
      <c r="U34" s="333">
        <f t="shared" si="9"/>
        <v>11.030590604358762</v>
      </c>
    </row>
    <row r="35" spans="1:21">
      <c r="F35" s="83"/>
    </row>
  </sheetData>
  <mergeCells count="19">
    <mergeCell ref="T3:U3"/>
    <mergeCell ref="D3:G3"/>
    <mergeCell ref="H3:K3"/>
    <mergeCell ref="L3:N3"/>
    <mergeCell ref="O3:P3"/>
    <mergeCell ref="Q3:S3"/>
    <mergeCell ref="A5:A17"/>
    <mergeCell ref="B5:B7"/>
    <mergeCell ref="B8:B9"/>
    <mergeCell ref="B10:B12"/>
    <mergeCell ref="B13:B15"/>
    <mergeCell ref="B16:B17"/>
    <mergeCell ref="A18:A28"/>
    <mergeCell ref="B18:B22"/>
    <mergeCell ref="B23:B26"/>
    <mergeCell ref="B27:B28"/>
    <mergeCell ref="A29:A34"/>
    <mergeCell ref="B29:B31"/>
    <mergeCell ref="B33:B34"/>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458FE-2978-4DD7-B78F-2ECA6F8B75B5}">
  <dimension ref="A2:R15"/>
  <sheetViews>
    <sheetView zoomScale="70" zoomScaleNormal="70" workbookViewId="0">
      <selection activeCell="F3" sqref="F3"/>
    </sheetView>
  </sheetViews>
  <sheetFormatPr defaultRowHeight="15"/>
  <cols>
    <col min="2" max="2" width="14.28515625" bestFit="1" customWidth="1"/>
    <col min="4" max="4" width="9.28515625" bestFit="1" customWidth="1"/>
    <col min="5" max="5" width="25.7109375" bestFit="1" customWidth="1"/>
    <col min="6" max="6" width="50.5703125" customWidth="1"/>
    <col min="7" max="7" width="5.42578125" bestFit="1" customWidth="1"/>
    <col min="8" max="8" width="10.85546875" bestFit="1" customWidth="1"/>
    <col min="9" max="9" width="10.42578125" customWidth="1"/>
    <col min="10" max="10" width="5" bestFit="1" customWidth="1"/>
    <col min="11" max="11" width="9.140625" customWidth="1"/>
    <col min="12" max="12" width="4.28515625" bestFit="1" customWidth="1"/>
    <col min="13" max="13" width="43.140625" customWidth="1"/>
    <col min="16" max="16" width="12.5703125" customWidth="1"/>
    <col min="17" max="17" width="15.42578125" customWidth="1"/>
  </cols>
  <sheetData>
    <row r="2" spans="1:18">
      <c r="A2" s="4" t="s">
        <v>214</v>
      </c>
    </row>
    <row r="3" spans="1:18" ht="33.75" customHeight="1">
      <c r="A3" s="406" t="s">
        <v>86</v>
      </c>
      <c r="B3" s="406" t="s">
        <v>87</v>
      </c>
      <c r="C3" s="407" t="s">
        <v>88</v>
      </c>
      <c r="D3" s="407" t="s">
        <v>89</v>
      </c>
      <c r="E3" s="406" t="s">
        <v>90</v>
      </c>
      <c r="F3" s="406" t="s">
        <v>33</v>
      </c>
      <c r="G3" s="406" t="s">
        <v>62</v>
      </c>
      <c r="H3" s="406" t="s">
        <v>91</v>
      </c>
      <c r="I3" s="406" t="s">
        <v>92</v>
      </c>
      <c r="J3" s="406" t="s">
        <v>215</v>
      </c>
      <c r="K3" s="406" t="s">
        <v>94</v>
      </c>
      <c r="L3" s="406" t="s">
        <v>95</v>
      </c>
      <c r="M3" s="407" t="s">
        <v>96</v>
      </c>
      <c r="N3" s="406" t="s">
        <v>34</v>
      </c>
      <c r="O3" s="406" t="s">
        <v>97</v>
      </c>
      <c r="P3" s="406" t="s">
        <v>98</v>
      </c>
      <c r="Q3" s="406" t="s">
        <v>99</v>
      </c>
      <c r="R3" s="406" t="s">
        <v>100</v>
      </c>
    </row>
    <row r="4" spans="1:18">
      <c r="A4" s="385" t="s">
        <v>216</v>
      </c>
      <c r="B4" s="123" t="s">
        <v>217</v>
      </c>
      <c r="C4" s="124" t="s">
        <v>218</v>
      </c>
      <c r="D4" s="125" t="s">
        <v>219</v>
      </c>
      <c r="E4" s="123" t="s">
        <v>166</v>
      </c>
      <c r="F4" s="123" t="s">
        <v>167</v>
      </c>
      <c r="G4" s="124" t="s">
        <v>220</v>
      </c>
      <c r="H4" s="123" t="s">
        <v>126</v>
      </c>
      <c r="I4" s="124">
        <v>1</v>
      </c>
      <c r="J4" s="124" t="s">
        <v>106</v>
      </c>
      <c r="K4" s="124" t="s">
        <v>107</v>
      </c>
      <c r="L4" s="124" t="s">
        <v>107</v>
      </c>
      <c r="M4" s="123" t="s">
        <v>221</v>
      </c>
      <c r="N4" s="126">
        <v>35.2605</v>
      </c>
      <c r="O4" s="127">
        <v>2.1142699999999999</v>
      </c>
      <c r="P4" s="126">
        <v>45.23189</v>
      </c>
      <c r="Q4" s="127">
        <v>0.54774999999999996</v>
      </c>
      <c r="R4" s="89" t="s">
        <v>109</v>
      </c>
    </row>
    <row r="5" spans="1:18">
      <c r="A5" s="385" t="s">
        <v>222</v>
      </c>
      <c r="B5" s="123" t="s">
        <v>223</v>
      </c>
      <c r="C5" s="124" t="s">
        <v>218</v>
      </c>
      <c r="D5" s="125" t="s">
        <v>224</v>
      </c>
      <c r="E5" s="123" t="s">
        <v>166</v>
      </c>
      <c r="F5" s="123" t="s">
        <v>225</v>
      </c>
      <c r="G5" s="124" t="s">
        <v>226</v>
      </c>
      <c r="H5" s="123" t="s">
        <v>105</v>
      </c>
      <c r="I5" s="124">
        <v>1</v>
      </c>
      <c r="J5" s="124" t="s">
        <v>106</v>
      </c>
      <c r="K5" s="124" t="s">
        <v>107</v>
      </c>
      <c r="L5" s="124" t="s">
        <v>107</v>
      </c>
      <c r="M5" s="123" t="s">
        <v>227</v>
      </c>
      <c r="N5" s="126">
        <v>52.243229999999997</v>
      </c>
      <c r="O5" s="127">
        <v>2.5258400000000001</v>
      </c>
      <c r="P5" s="126">
        <v>44.756790000000002</v>
      </c>
      <c r="Q5" s="127">
        <v>0.55432000000000003</v>
      </c>
      <c r="R5" s="89" t="s">
        <v>119</v>
      </c>
    </row>
    <row r="6" spans="1:18">
      <c r="A6" s="385" t="s">
        <v>228</v>
      </c>
      <c r="B6" s="123" t="s">
        <v>229</v>
      </c>
      <c r="C6" s="124" t="s">
        <v>218</v>
      </c>
      <c r="D6" s="125" t="s">
        <v>230</v>
      </c>
      <c r="E6" s="123" t="s">
        <v>166</v>
      </c>
      <c r="F6" s="123" t="s">
        <v>170</v>
      </c>
      <c r="G6" s="124" t="s">
        <v>231</v>
      </c>
      <c r="H6" s="123" t="s">
        <v>105</v>
      </c>
      <c r="I6" s="124">
        <v>1</v>
      </c>
      <c r="J6" s="124" t="s">
        <v>106</v>
      </c>
      <c r="K6" s="124" t="s">
        <v>107</v>
      </c>
      <c r="L6" s="124" t="s">
        <v>107</v>
      </c>
      <c r="M6" s="123" t="s">
        <v>232</v>
      </c>
      <c r="N6" s="126">
        <v>47.369720000000001</v>
      </c>
      <c r="O6" s="127">
        <v>2.40876</v>
      </c>
      <c r="P6" s="126">
        <v>44.362720000000003</v>
      </c>
      <c r="Q6" s="127">
        <v>0.56323999999999996</v>
      </c>
      <c r="R6" s="94"/>
    </row>
    <row r="7" spans="1:18">
      <c r="A7" s="385" t="s">
        <v>233</v>
      </c>
      <c r="B7" s="123" t="s">
        <v>234</v>
      </c>
      <c r="C7" s="124" t="s">
        <v>235</v>
      </c>
      <c r="D7" s="125" t="s">
        <v>236</v>
      </c>
      <c r="E7" s="123" t="s">
        <v>172</v>
      </c>
      <c r="F7" s="123" t="s">
        <v>173</v>
      </c>
      <c r="G7" s="124" t="s">
        <v>237</v>
      </c>
      <c r="H7" s="123" t="s">
        <v>105</v>
      </c>
      <c r="I7" s="124">
        <v>1</v>
      </c>
      <c r="J7" s="124" t="s">
        <v>106</v>
      </c>
      <c r="K7" s="124" t="s">
        <v>107</v>
      </c>
      <c r="L7" s="124" t="s">
        <v>107</v>
      </c>
      <c r="M7" s="123" t="s">
        <v>238</v>
      </c>
      <c r="N7" s="126">
        <v>43.546149999999997</v>
      </c>
      <c r="O7" s="127">
        <v>2.5440299999999998</v>
      </c>
      <c r="P7" s="126">
        <v>41.007199999999997</v>
      </c>
      <c r="Q7" s="127">
        <v>0.51466000000000001</v>
      </c>
      <c r="R7" s="94"/>
    </row>
    <row r="8" spans="1:18">
      <c r="A8" s="385" t="s">
        <v>233</v>
      </c>
      <c r="B8" s="123" t="s">
        <v>239</v>
      </c>
      <c r="C8" s="124" t="s">
        <v>235</v>
      </c>
      <c r="D8" s="125" t="s">
        <v>240</v>
      </c>
      <c r="E8" s="123" t="s">
        <v>172</v>
      </c>
      <c r="F8" s="123" t="s">
        <v>173</v>
      </c>
      <c r="G8" s="124" t="s">
        <v>237</v>
      </c>
      <c r="H8" s="123" t="s">
        <v>105</v>
      </c>
      <c r="I8" s="124">
        <v>1</v>
      </c>
      <c r="J8" s="124" t="s">
        <v>106</v>
      </c>
      <c r="K8" s="124" t="s">
        <v>107</v>
      </c>
      <c r="L8" s="124" t="s">
        <v>107</v>
      </c>
      <c r="M8" s="123" t="s">
        <v>241</v>
      </c>
      <c r="N8" s="126">
        <v>35.029110000000003</v>
      </c>
      <c r="O8" s="127">
        <v>2.5425300000000002</v>
      </c>
      <c r="P8" s="126">
        <v>25.45514</v>
      </c>
      <c r="Q8" s="127">
        <v>0.46129999999999999</v>
      </c>
      <c r="R8" s="89" t="s">
        <v>119</v>
      </c>
    </row>
    <row r="9" spans="1:18">
      <c r="A9" s="385" t="s">
        <v>242</v>
      </c>
      <c r="B9" s="123" t="s">
        <v>243</v>
      </c>
      <c r="C9" s="124" t="s">
        <v>218</v>
      </c>
      <c r="D9" s="87" t="s">
        <v>244</v>
      </c>
      <c r="E9" s="123" t="s">
        <v>172</v>
      </c>
      <c r="F9" s="123" t="s">
        <v>174</v>
      </c>
      <c r="G9" s="124" t="s">
        <v>245</v>
      </c>
      <c r="H9" s="123" t="s">
        <v>126</v>
      </c>
      <c r="I9" s="124">
        <v>1</v>
      </c>
      <c r="J9" s="124" t="s">
        <v>116</v>
      </c>
      <c r="K9" s="124">
        <v>4</v>
      </c>
      <c r="L9" s="124" t="s">
        <v>246</v>
      </c>
      <c r="M9" s="123" t="s">
        <v>247</v>
      </c>
      <c r="N9" s="126">
        <v>62.151260000000001</v>
      </c>
      <c r="O9" s="127">
        <v>2.45228</v>
      </c>
      <c r="P9" s="126">
        <v>64.265960000000007</v>
      </c>
      <c r="Q9" s="127">
        <v>0.51951999999999998</v>
      </c>
      <c r="R9" s="88"/>
    </row>
    <row r="10" spans="1:18">
      <c r="A10" s="385" t="s">
        <v>248</v>
      </c>
      <c r="B10" s="123" t="s">
        <v>249</v>
      </c>
      <c r="C10" s="124" t="s">
        <v>218</v>
      </c>
      <c r="D10" s="87" t="s">
        <v>125</v>
      </c>
      <c r="E10" s="123" t="s">
        <v>172</v>
      </c>
      <c r="F10" s="123" t="s">
        <v>175</v>
      </c>
      <c r="G10" s="124" t="s">
        <v>220</v>
      </c>
      <c r="H10" s="123" t="s">
        <v>126</v>
      </c>
      <c r="I10" s="124">
        <v>1</v>
      </c>
      <c r="J10" s="124" t="s">
        <v>116</v>
      </c>
      <c r="K10" s="124">
        <v>4</v>
      </c>
      <c r="L10" s="124" t="s">
        <v>250</v>
      </c>
      <c r="M10" s="123" t="s">
        <v>251</v>
      </c>
      <c r="N10" s="126">
        <v>74.843869999999995</v>
      </c>
      <c r="O10" s="127">
        <v>2.61266</v>
      </c>
      <c r="P10" s="126">
        <v>59.910339999999998</v>
      </c>
      <c r="Q10" s="127">
        <v>0.53159000000000001</v>
      </c>
      <c r="R10" s="89" t="s">
        <v>119</v>
      </c>
    </row>
    <row r="11" spans="1:18">
      <c r="A11" s="385" t="s">
        <v>252</v>
      </c>
      <c r="B11" s="123" t="s">
        <v>253</v>
      </c>
      <c r="C11" s="124" t="s">
        <v>235</v>
      </c>
      <c r="D11" s="125" t="s">
        <v>254</v>
      </c>
      <c r="E11" s="123" t="s">
        <v>176</v>
      </c>
      <c r="F11" s="123" t="s">
        <v>178</v>
      </c>
      <c r="G11" s="124" t="s">
        <v>226</v>
      </c>
      <c r="H11" s="123" t="s">
        <v>115</v>
      </c>
      <c r="I11" s="124">
        <v>1</v>
      </c>
      <c r="J11" s="124" t="s">
        <v>116</v>
      </c>
      <c r="K11" s="124">
        <v>4</v>
      </c>
      <c r="L11" s="124" t="s">
        <v>255</v>
      </c>
      <c r="M11" s="123" t="s">
        <v>256</v>
      </c>
      <c r="N11" s="126">
        <v>61.874470000000002</v>
      </c>
      <c r="O11" s="127">
        <v>2.2498300000000002</v>
      </c>
      <c r="P11" s="126">
        <v>52.027700000000003</v>
      </c>
      <c r="Q11" s="127">
        <v>0.54788000000000003</v>
      </c>
      <c r="R11" s="89" t="s">
        <v>119</v>
      </c>
    </row>
    <row r="12" spans="1:18">
      <c r="A12" s="385" t="s">
        <v>257</v>
      </c>
      <c r="B12" s="123" t="s">
        <v>258</v>
      </c>
      <c r="C12" s="124" t="s">
        <v>218</v>
      </c>
      <c r="D12" s="125" t="s">
        <v>134</v>
      </c>
      <c r="E12" s="123" t="s">
        <v>176</v>
      </c>
      <c r="F12" s="123" t="s">
        <v>179</v>
      </c>
      <c r="G12" s="124" t="s">
        <v>259</v>
      </c>
      <c r="H12" s="123" t="s">
        <v>115</v>
      </c>
      <c r="I12" s="124">
        <v>1</v>
      </c>
      <c r="J12" s="124" t="s">
        <v>116</v>
      </c>
      <c r="K12" s="124">
        <v>4</v>
      </c>
      <c r="L12" s="124" t="s">
        <v>250</v>
      </c>
      <c r="M12" s="123" t="s">
        <v>260</v>
      </c>
      <c r="N12" s="126">
        <v>44.259050000000002</v>
      </c>
      <c r="O12" s="127">
        <v>2.5356800000000002</v>
      </c>
      <c r="P12" s="126">
        <v>34.344160000000002</v>
      </c>
      <c r="Q12" s="127">
        <v>0.53227000000000002</v>
      </c>
      <c r="R12" s="89" t="s">
        <v>119</v>
      </c>
    </row>
    <row r="13" spans="1:18">
      <c r="A13" t="s">
        <v>137</v>
      </c>
    </row>
    <row r="14" spans="1:18">
      <c r="A14" s="365" t="s">
        <v>119</v>
      </c>
      <c r="B14" s="364" t="s">
        <v>138</v>
      </c>
    </row>
    <row r="15" spans="1:18">
      <c r="A15" s="365" t="s">
        <v>109</v>
      </c>
      <c r="B15" s="364" t="s">
        <v>139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8C6C8-E9C0-4B0D-B984-908DCF8DE0CC}">
  <dimension ref="A2:G33"/>
  <sheetViews>
    <sheetView zoomScale="70" zoomScaleNormal="70" workbookViewId="0">
      <selection activeCell="F4" sqref="F4"/>
    </sheetView>
  </sheetViews>
  <sheetFormatPr defaultRowHeight="15"/>
  <cols>
    <col min="1" max="1" width="114.140625" customWidth="1"/>
    <col min="2" max="7" width="13.7109375" style="128" customWidth="1"/>
  </cols>
  <sheetData>
    <row r="2" spans="1:7">
      <c r="A2" s="4" t="s">
        <v>261</v>
      </c>
    </row>
    <row r="3" spans="1:7">
      <c r="A3" s="129"/>
      <c r="B3" s="647" t="s">
        <v>30</v>
      </c>
      <c r="C3" s="647"/>
      <c r="D3" s="647"/>
      <c r="E3" s="647" t="s">
        <v>141</v>
      </c>
      <c r="F3" s="647"/>
      <c r="G3" s="647"/>
    </row>
    <row r="4" spans="1:7" ht="45">
      <c r="A4" s="129"/>
      <c r="B4" s="93" t="s">
        <v>142</v>
      </c>
      <c r="C4" s="203" t="s">
        <v>143</v>
      </c>
      <c r="D4" s="93" t="s">
        <v>144</v>
      </c>
      <c r="E4" s="93" t="s">
        <v>142</v>
      </c>
      <c r="F4" s="203" t="s">
        <v>143</v>
      </c>
      <c r="G4" s="93" t="s">
        <v>144</v>
      </c>
    </row>
    <row r="5" spans="1:7">
      <c r="A5" s="130" t="s">
        <v>262</v>
      </c>
      <c r="B5" s="131"/>
      <c r="C5" s="131"/>
      <c r="D5" s="131"/>
      <c r="E5" s="131"/>
      <c r="F5" s="131"/>
      <c r="G5" s="131"/>
    </row>
    <row r="6" spans="1:7" ht="30">
      <c r="A6" s="132" t="s">
        <v>263</v>
      </c>
      <c r="B6" s="336">
        <v>59.3</v>
      </c>
      <c r="C6" s="336">
        <v>36.299999999999997</v>
      </c>
      <c r="D6" s="336">
        <v>4.3</v>
      </c>
      <c r="E6" s="336">
        <v>46.2</v>
      </c>
      <c r="F6" s="336">
        <v>40.700000000000003</v>
      </c>
      <c r="G6" s="336">
        <v>13.1</v>
      </c>
    </row>
    <row r="7" spans="1:7">
      <c r="A7" s="132" t="s">
        <v>264</v>
      </c>
      <c r="B7" s="336">
        <v>27.7</v>
      </c>
      <c r="C7" s="336">
        <v>56.7</v>
      </c>
      <c r="D7" s="336">
        <v>15.6</v>
      </c>
      <c r="E7" s="336">
        <v>32.200000000000003</v>
      </c>
      <c r="F7" s="336">
        <v>45.9</v>
      </c>
      <c r="G7" s="336">
        <v>22</v>
      </c>
    </row>
    <row r="8" spans="1:7">
      <c r="A8" s="132" t="s">
        <v>265</v>
      </c>
      <c r="B8" s="336">
        <v>72.099999999999994</v>
      </c>
      <c r="C8" s="336">
        <v>16.399999999999999</v>
      </c>
      <c r="D8" s="336">
        <v>11.5</v>
      </c>
      <c r="E8" s="336">
        <v>40.1</v>
      </c>
      <c r="F8" s="336">
        <v>40.6</v>
      </c>
      <c r="G8" s="336">
        <v>19.3</v>
      </c>
    </row>
    <row r="9" spans="1:7">
      <c r="A9" s="132" t="s">
        <v>266</v>
      </c>
      <c r="B9" s="336">
        <v>29.7</v>
      </c>
      <c r="C9" s="336">
        <v>19.2</v>
      </c>
      <c r="D9" s="336">
        <v>51.1</v>
      </c>
      <c r="E9" s="336">
        <v>19.899999999999999</v>
      </c>
      <c r="F9" s="336">
        <v>25.4</v>
      </c>
      <c r="G9" s="336">
        <v>54.7</v>
      </c>
    </row>
    <row r="10" spans="1:7" ht="30">
      <c r="A10" s="132" t="s">
        <v>267</v>
      </c>
      <c r="B10" s="336">
        <v>23.8</v>
      </c>
      <c r="C10" s="336">
        <v>46.9</v>
      </c>
      <c r="D10" s="336">
        <v>29.3</v>
      </c>
      <c r="E10" s="336">
        <v>26</v>
      </c>
      <c r="F10" s="336">
        <v>47.1</v>
      </c>
      <c r="G10" s="336">
        <v>26.9</v>
      </c>
    </row>
    <row r="11" spans="1:7">
      <c r="A11" s="132" t="s">
        <v>268</v>
      </c>
      <c r="B11" s="336">
        <v>29.4</v>
      </c>
      <c r="C11" s="336">
        <v>42.8</v>
      </c>
      <c r="D11" s="336">
        <v>27.7</v>
      </c>
      <c r="E11" s="336">
        <v>31.8</v>
      </c>
      <c r="F11" s="336">
        <v>40.4</v>
      </c>
      <c r="G11" s="336">
        <v>27.8</v>
      </c>
    </row>
    <row r="12" spans="1:7">
      <c r="A12" s="132" t="s">
        <v>269</v>
      </c>
      <c r="B12" s="336">
        <v>29.5</v>
      </c>
      <c r="C12" s="336">
        <v>45.5</v>
      </c>
      <c r="D12" s="336">
        <v>25</v>
      </c>
      <c r="E12" s="336">
        <v>31.2</v>
      </c>
      <c r="F12" s="336">
        <v>40.700000000000003</v>
      </c>
      <c r="G12" s="336">
        <v>28.2</v>
      </c>
    </row>
    <row r="13" spans="1:7">
      <c r="A13" s="133" t="s">
        <v>270</v>
      </c>
      <c r="B13" s="386"/>
      <c r="C13" s="386"/>
      <c r="D13" s="386"/>
      <c r="E13" s="386"/>
      <c r="F13" s="386"/>
      <c r="G13" s="386"/>
    </row>
    <row r="14" spans="1:7">
      <c r="A14" s="134" t="s">
        <v>271</v>
      </c>
      <c r="B14" s="386">
        <v>23</v>
      </c>
      <c r="C14" s="386">
        <v>54.8</v>
      </c>
      <c r="D14" s="386">
        <v>22.2</v>
      </c>
      <c r="E14" s="386">
        <v>36.1</v>
      </c>
      <c r="F14" s="386">
        <v>49</v>
      </c>
      <c r="G14" s="386">
        <v>14.9</v>
      </c>
    </row>
    <row r="15" spans="1:7" ht="30">
      <c r="A15" s="134" t="s">
        <v>272</v>
      </c>
      <c r="B15" s="386">
        <v>21.7</v>
      </c>
      <c r="C15" s="386">
        <v>43.9</v>
      </c>
      <c r="D15" s="386">
        <v>34.299999999999997</v>
      </c>
      <c r="E15" s="386">
        <v>21.2</v>
      </c>
      <c r="F15" s="386">
        <v>41.9</v>
      </c>
      <c r="G15" s="386">
        <v>37</v>
      </c>
    </row>
    <row r="16" spans="1:7" ht="30">
      <c r="A16" s="134" t="s">
        <v>273</v>
      </c>
      <c r="B16" s="386">
        <v>17.3</v>
      </c>
      <c r="C16" s="386">
        <v>30.5</v>
      </c>
      <c r="D16" s="386">
        <v>52.1</v>
      </c>
      <c r="E16" s="386">
        <v>16.2</v>
      </c>
      <c r="F16" s="386">
        <v>35.9</v>
      </c>
      <c r="G16" s="386">
        <v>47.9</v>
      </c>
    </row>
    <row r="17" spans="1:7">
      <c r="A17" s="134" t="s">
        <v>274</v>
      </c>
      <c r="B17" s="386">
        <v>42.3</v>
      </c>
      <c r="C17" s="386">
        <v>37.700000000000003</v>
      </c>
      <c r="D17" s="386">
        <v>20.100000000000001</v>
      </c>
      <c r="E17" s="386">
        <v>29.3</v>
      </c>
      <c r="F17" s="386">
        <v>32.799999999999997</v>
      </c>
      <c r="G17" s="386">
        <v>38</v>
      </c>
    </row>
    <row r="18" spans="1:7">
      <c r="A18" s="134" t="s">
        <v>275</v>
      </c>
      <c r="B18" s="386">
        <v>32.299999999999997</v>
      </c>
      <c r="C18" s="386">
        <v>42.3</v>
      </c>
      <c r="D18" s="386">
        <v>25.4</v>
      </c>
      <c r="E18" s="386">
        <v>24</v>
      </c>
      <c r="F18" s="386">
        <v>46.8</v>
      </c>
      <c r="G18" s="386">
        <v>29.2</v>
      </c>
    </row>
    <row r="19" spans="1:7">
      <c r="A19" s="134" t="s">
        <v>276</v>
      </c>
      <c r="B19" s="386">
        <v>17.3</v>
      </c>
      <c r="C19" s="386">
        <v>30.1</v>
      </c>
      <c r="D19" s="386">
        <v>52.6</v>
      </c>
      <c r="E19" s="386">
        <v>15.6</v>
      </c>
      <c r="F19" s="386">
        <v>30.3</v>
      </c>
      <c r="G19" s="386">
        <v>54.1</v>
      </c>
    </row>
    <row r="20" spans="1:7">
      <c r="A20" s="134" t="s">
        <v>277</v>
      </c>
      <c r="B20" s="386">
        <v>29.8</v>
      </c>
      <c r="C20" s="386">
        <v>60</v>
      </c>
      <c r="D20" s="386">
        <v>10.1</v>
      </c>
      <c r="E20" s="386">
        <v>24.1</v>
      </c>
      <c r="F20" s="386">
        <v>46.7</v>
      </c>
      <c r="G20" s="386">
        <v>29.2</v>
      </c>
    </row>
    <row r="21" spans="1:7">
      <c r="A21" s="134" t="s">
        <v>278</v>
      </c>
      <c r="B21" s="386">
        <v>39.1</v>
      </c>
      <c r="C21" s="386">
        <v>42.6</v>
      </c>
      <c r="D21" s="386">
        <v>18.3</v>
      </c>
      <c r="E21" s="386">
        <v>23.8</v>
      </c>
      <c r="F21" s="386">
        <v>34.4</v>
      </c>
      <c r="G21" s="386">
        <v>41.7</v>
      </c>
    </row>
    <row r="22" spans="1:7">
      <c r="A22" s="134" t="s">
        <v>279</v>
      </c>
      <c r="B22" s="386">
        <v>20.2</v>
      </c>
      <c r="C22" s="386">
        <v>35.299999999999997</v>
      </c>
      <c r="D22" s="386">
        <v>44.5</v>
      </c>
      <c r="E22" s="386">
        <v>15.7</v>
      </c>
      <c r="F22" s="386">
        <v>35.5</v>
      </c>
      <c r="G22" s="386">
        <v>48.8</v>
      </c>
    </row>
    <row r="23" spans="1:7">
      <c r="A23" s="134" t="s">
        <v>280</v>
      </c>
      <c r="B23" s="386">
        <v>21.6</v>
      </c>
      <c r="C23" s="386">
        <v>34.200000000000003</v>
      </c>
      <c r="D23" s="386">
        <v>44.2</v>
      </c>
      <c r="E23" s="386">
        <v>15.6</v>
      </c>
      <c r="F23" s="386">
        <v>31.6</v>
      </c>
      <c r="G23" s="386">
        <v>52.8</v>
      </c>
    </row>
    <row r="24" spans="1:7">
      <c r="A24" s="134" t="s">
        <v>281</v>
      </c>
      <c r="B24" s="386">
        <v>32.200000000000003</v>
      </c>
      <c r="C24" s="386">
        <v>45.9</v>
      </c>
      <c r="D24" s="386">
        <v>22</v>
      </c>
      <c r="E24" s="386">
        <v>17.600000000000001</v>
      </c>
      <c r="F24" s="386">
        <v>32.200000000000003</v>
      </c>
      <c r="G24" s="386">
        <v>50.2</v>
      </c>
    </row>
    <row r="25" spans="1:7">
      <c r="A25" s="134" t="s">
        <v>282</v>
      </c>
      <c r="B25" s="386">
        <v>21.4</v>
      </c>
      <c r="C25" s="386">
        <v>38.1</v>
      </c>
      <c r="D25" s="386">
        <v>40.5</v>
      </c>
      <c r="E25" s="386">
        <v>15.2</v>
      </c>
      <c r="F25" s="386">
        <v>23.8</v>
      </c>
      <c r="G25" s="386">
        <v>61</v>
      </c>
    </row>
    <row r="26" spans="1:7">
      <c r="A26" s="135" t="s">
        <v>283</v>
      </c>
      <c r="B26" s="338"/>
      <c r="C26" s="338"/>
      <c r="D26" s="338"/>
      <c r="E26" s="338"/>
      <c r="F26" s="338"/>
      <c r="G26" s="338"/>
    </row>
    <row r="27" spans="1:7">
      <c r="A27" s="95" t="s">
        <v>284</v>
      </c>
      <c r="B27" s="338">
        <v>23.7</v>
      </c>
      <c r="C27" s="338">
        <v>49.2</v>
      </c>
      <c r="D27" s="338">
        <v>27.1</v>
      </c>
      <c r="E27" s="338">
        <v>23.6</v>
      </c>
      <c r="F27" s="338">
        <v>39.299999999999997</v>
      </c>
      <c r="G27" s="338">
        <v>37.200000000000003</v>
      </c>
    </row>
    <row r="28" spans="1:7">
      <c r="A28" s="95" t="s">
        <v>285</v>
      </c>
      <c r="B28" s="338">
        <v>18.7</v>
      </c>
      <c r="C28" s="338">
        <v>62.2</v>
      </c>
      <c r="D28" s="338">
        <v>19.100000000000001</v>
      </c>
      <c r="E28" s="338">
        <v>23.3</v>
      </c>
      <c r="F28" s="338">
        <v>46</v>
      </c>
      <c r="G28" s="338">
        <v>30.7</v>
      </c>
    </row>
    <row r="29" spans="1:7">
      <c r="A29" s="95" t="s">
        <v>286</v>
      </c>
      <c r="B29" s="338">
        <v>8.3000000000000007</v>
      </c>
      <c r="C29" s="338">
        <v>41.4</v>
      </c>
      <c r="D29" s="338">
        <v>50.3</v>
      </c>
      <c r="E29" s="338">
        <v>14.4</v>
      </c>
      <c r="F29" s="338">
        <v>28.1</v>
      </c>
      <c r="G29" s="338">
        <v>57.5</v>
      </c>
    </row>
    <row r="30" spans="1:7">
      <c r="A30" s="95" t="s">
        <v>287</v>
      </c>
      <c r="B30" s="338">
        <v>13.6</v>
      </c>
      <c r="C30" s="338">
        <v>28.4</v>
      </c>
      <c r="D30" s="338">
        <v>58</v>
      </c>
      <c r="E30" s="338">
        <v>16</v>
      </c>
      <c r="F30" s="338">
        <v>23.2</v>
      </c>
      <c r="G30" s="338">
        <v>60.7</v>
      </c>
    </row>
    <row r="31" spans="1:7">
      <c r="A31" s="95" t="s">
        <v>288</v>
      </c>
      <c r="B31" s="338">
        <v>31.5</v>
      </c>
      <c r="C31" s="338">
        <v>60</v>
      </c>
      <c r="D31" s="338">
        <v>8.5</v>
      </c>
      <c r="E31" s="338">
        <v>28.8</v>
      </c>
      <c r="F31" s="338">
        <v>37.4</v>
      </c>
      <c r="G31" s="338">
        <v>33.799999999999997</v>
      </c>
    </row>
    <row r="32" spans="1:7">
      <c r="A32" s="95" t="s">
        <v>289</v>
      </c>
      <c r="B32" s="338">
        <v>40</v>
      </c>
      <c r="C32" s="338">
        <v>43.1</v>
      </c>
      <c r="D32" s="338">
        <v>16.899999999999999</v>
      </c>
      <c r="E32" s="338">
        <v>27</v>
      </c>
      <c r="F32" s="338">
        <v>38.9</v>
      </c>
      <c r="G32" s="338">
        <v>34</v>
      </c>
    </row>
    <row r="33" spans="1:7">
      <c r="A33" s="95" t="s">
        <v>290</v>
      </c>
      <c r="B33" s="338">
        <v>40.200000000000003</v>
      </c>
      <c r="C33" s="338">
        <v>43.8</v>
      </c>
      <c r="D33" s="338">
        <v>16</v>
      </c>
      <c r="E33" s="338">
        <v>35.700000000000003</v>
      </c>
      <c r="F33" s="338">
        <v>38.799999999999997</v>
      </c>
      <c r="G33" s="338">
        <v>25.5</v>
      </c>
    </row>
  </sheetData>
  <mergeCells count="2">
    <mergeCell ref="B3:D3"/>
    <mergeCell ref="E3:G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B3782-FB4C-4360-9A36-70727B3A6E7E}">
  <dimension ref="A1:M12"/>
  <sheetViews>
    <sheetView zoomScale="110" zoomScaleNormal="110" workbookViewId="0">
      <selection activeCell="L7" sqref="L7"/>
    </sheetView>
  </sheetViews>
  <sheetFormatPr defaultRowHeight="14.45" customHeight="1"/>
  <cols>
    <col min="1" max="1" width="5.85546875" customWidth="1"/>
    <col min="2" max="2" width="42.85546875" customWidth="1"/>
    <col min="3" max="3" width="9.85546875" style="83" customWidth="1"/>
    <col min="5" max="5" width="9.85546875" style="83" customWidth="1"/>
    <col min="7" max="7" width="8.85546875" customWidth="1"/>
    <col min="8" max="8" width="8.85546875" style="6"/>
    <col min="10" max="11" width="8.85546875" style="6"/>
  </cols>
  <sheetData>
    <row r="1" spans="1:13" ht="15"/>
    <row r="2" spans="1:13" ht="15">
      <c r="A2" s="4" t="s">
        <v>291</v>
      </c>
    </row>
    <row r="3" spans="1:13" ht="31.15" customHeight="1">
      <c r="A3" s="560"/>
      <c r="B3" s="536"/>
      <c r="C3" s="657" t="s">
        <v>30</v>
      </c>
      <c r="D3" s="658"/>
      <c r="E3" s="659" t="s">
        <v>31</v>
      </c>
      <c r="F3" s="648"/>
      <c r="G3" s="648"/>
      <c r="H3" s="649"/>
      <c r="I3" s="650"/>
      <c r="J3" s="651" t="s">
        <v>32</v>
      </c>
      <c r="K3" s="652"/>
    </row>
    <row r="4" spans="1:13" ht="15">
      <c r="A4" s="561"/>
      <c r="B4" s="537" t="s">
        <v>33</v>
      </c>
      <c r="C4" s="376" t="s">
        <v>34</v>
      </c>
      <c r="D4" s="375" t="s">
        <v>35</v>
      </c>
      <c r="E4" s="374" t="s">
        <v>36</v>
      </c>
      <c r="F4" s="538" t="s">
        <v>37</v>
      </c>
      <c r="G4" s="375" t="s">
        <v>38</v>
      </c>
      <c r="H4" s="20" t="s">
        <v>39</v>
      </c>
      <c r="I4" s="21" t="s">
        <v>40</v>
      </c>
      <c r="J4" s="22" t="s">
        <v>41</v>
      </c>
      <c r="K4" s="23" t="s">
        <v>42</v>
      </c>
    </row>
    <row r="5" spans="1:13" s="4" customFormat="1" ht="16.899999999999999" customHeight="1">
      <c r="A5" s="553" t="s">
        <v>43</v>
      </c>
      <c r="B5" s="26" t="s">
        <v>292</v>
      </c>
      <c r="C5" s="101">
        <v>57.5852</v>
      </c>
      <c r="D5" s="44">
        <v>0.72680999999999996</v>
      </c>
      <c r="E5" s="101">
        <v>38.271073787978303</v>
      </c>
      <c r="F5" s="44">
        <v>0.196457847053744</v>
      </c>
      <c r="G5" s="314">
        <v>19.314126212021698</v>
      </c>
      <c r="H5" s="39">
        <v>0.18942777263094374</v>
      </c>
      <c r="I5" s="162">
        <v>101.96037225043453</v>
      </c>
      <c r="J5" s="314">
        <v>18.942847777665047</v>
      </c>
      <c r="K5" s="162">
        <v>19.685404646378348</v>
      </c>
      <c r="M5" s="137"/>
    </row>
    <row r="6" spans="1:13" s="4" customFormat="1" ht="16.149999999999999" customHeight="1">
      <c r="A6" s="554"/>
      <c r="B6" s="366" t="s">
        <v>46</v>
      </c>
      <c r="C6" s="101">
        <v>57.211500000000001</v>
      </c>
      <c r="D6" s="44">
        <v>0.8155</v>
      </c>
      <c r="E6" s="101">
        <v>37.9135385211857</v>
      </c>
      <c r="F6" s="44">
        <v>0.20310887981376799</v>
      </c>
      <c r="G6" s="316">
        <v>19.297961478814301</v>
      </c>
      <c r="H6" s="44">
        <v>0.19672588731740373</v>
      </c>
      <c r="I6" s="315">
        <v>98.095689092907037</v>
      </c>
      <c r="J6" s="316">
        <v>18.912378739672189</v>
      </c>
      <c r="K6" s="315">
        <v>19.683544217956413</v>
      </c>
      <c r="M6" s="137"/>
    </row>
    <row r="7" spans="1:13" s="4" customFormat="1" ht="15">
      <c r="A7" s="555"/>
      <c r="B7" s="367" t="s">
        <v>293</v>
      </c>
      <c r="C7" s="104">
        <v>52.171100000000003</v>
      </c>
      <c r="D7" s="47">
        <v>0.93030999999999997</v>
      </c>
      <c r="E7" s="104">
        <v>31.750909220217899</v>
      </c>
      <c r="F7" s="47">
        <v>0.18912758600692101</v>
      </c>
      <c r="G7" s="317">
        <v>20.420190779782104</v>
      </c>
      <c r="H7" s="47">
        <v>0.18589197538613572</v>
      </c>
      <c r="I7" s="166">
        <v>109.84977020855894</v>
      </c>
      <c r="J7" s="317">
        <v>20.055842508025279</v>
      </c>
      <c r="K7" s="166">
        <v>20.784539051538928</v>
      </c>
      <c r="M7" s="137"/>
    </row>
    <row r="8" spans="1:13" s="4" customFormat="1" ht="24.6" customHeight="1">
      <c r="A8" s="653" t="s">
        <v>294</v>
      </c>
      <c r="B8" s="377" t="s">
        <v>295</v>
      </c>
      <c r="C8" s="399">
        <v>44.443199999999997</v>
      </c>
      <c r="D8" s="378">
        <v>0.81494999999999995</v>
      </c>
      <c r="E8" s="399">
        <v>35.835426831446</v>
      </c>
      <c r="F8" s="378">
        <v>0.196106294543478</v>
      </c>
      <c r="G8" s="379">
        <v>8.6077731685539973</v>
      </c>
      <c r="H8" s="378">
        <v>0.19034526620707859</v>
      </c>
      <c r="I8" s="380">
        <v>45.22189251183957</v>
      </c>
      <c r="J8" s="379">
        <v>8.2346964467881225</v>
      </c>
      <c r="K8" s="380">
        <v>8.9808498903198721</v>
      </c>
      <c r="M8" s="137"/>
    </row>
    <row r="9" spans="1:13" s="4" customFormat="1" ht="25.9" customHeight="1">
      <c r="A9" s="654"/>
      <c r="B9" s="381" t="s">
        <v>296</v>
      </c>
      <c r="C9" s="400">
        <v>32.2256</v>
      </c>
      <c r="D9" s="382">
        <v>0.81245000000000001</v>
      </c>
      <c r="E9" s="400">
        <v>27.9059533556626</v>
      </c>
      <c r="F9" s="382">
        <v>0.18866909575645299</v>
      </c>
      <c r="G9" s="383">
        <v>4.3196466443374</v>
      </c>
      <c r="H9" s="382">
        <v>0.18355450492442996</v>
      </c>
      <c r="I9" s="384">
        <v>23.53331859719713</v>
      </c>
      <c r="J9" s="383">
        <v>3.9598798146855172</v>
      </c>
      <c r="K9" s="384">
        <v>4.6794134739892828</v>
      </c>
      <c r="M9" s="137"/>
    </row>
    <row r="10" spans="1:13" s="4" customFormat="1" ht="54" customHeight="1">
      <c r="A10" s="138" t="s">
        <v>49</v>
      </c>
      <c r="B10" s="368" t="s">
        <v>297</v>
      </c>
      <c r="C10" s="401">
        <v>36.052999999999997</v>
      </c>
      <c r="D10" s="371">
        <v>0.64115</v>
      </c>
      <c r="E10" s="401">
        <v>28.337332039108098</v>
      </c>
      <c r="F10" s="371">
        <v>0.16080417694577098</v>
      </c>
      <c r="G10" s="372">
        <v>7.7156679608918992</v>
      </c>
      <c r="H10" s="371">
        <v>0.15568643703905635</v>
      </c>
      <c r="I10" s="373">
        <v>49.559024585785238</v>
      </c>
      <c r="J10" s="372">
        <v>7.4105225442953486</v>
      </c>
      <c r="K10" s="373">
        <v>8.0208133774884498</v>
      </c>
      <c r="M10" s="137"/>
    </row>
    <row r="11" spans="1:13" s="4" customFormat="1" ht="33" customHeight="1">
      <c r="A11" s="655" t="s">
        <v>298</v>
      </c>
      <c r="B11" s="369" t="s">
        <v>50</v>
      </c>
      <c r="C11" s="118">
        <v>52.132899999999999</v>
      </c>
      <c r="D11" s="119">
        <v>0.86407999999999996</v>
      </c>
      <c r="E11" s="118">
        <v>32.851461878694202</v>
      </c>
      <c r="F11" s="119">
        <v>0.16355242618059299</v>
      </c>
      <c r="G11" s="349">
        <v>19.281438121305797</v>
      </c>
      <c r="H11" s="119">
        <v>0.16182063476292943</v>
      </c>
      <c r="I11" s="185">
        <v>119.15314848167233</v>
      </c>
      <c r="J11" s="349">
        <v>18.964269677170456</v>
      </c>
      <c r="K11" s="185">
        <v>19.598606565441138</v>
      </c>
      <c r="M11" s="137"/>
    </row>
    <row r="12" spans="1:13" s="4" customFormat="1" ht="33" customHeight="1">
      <c r="A12" s="656"/>
      <c r="B12" s="370" t="s">
        <v>299</v>
      </c>
      <c r="C12" s="121">
        <v>60.904400000000003</v>
      </c>
      <c r="D12" s="67">
        <v>0.91576999999999997</v>
      </c>
      <c r="E12" s="121">
        <v>36.480833472203599</v>
      </c>
      <c r="F12" s="67">
        <v>0.20409201736715801</v>
      </c>
      <c r="G12" s="334">
        <v>24.423566527796403</v>
      </c>
      <c r="H12" s="67">
        <v>0.19913559167480571</v>
      </c>
      <c r="I12" s="333">
        <v>122.64792206347927</v>
      </c>
      <c r="J12" s="334">
        <v>24.033260768113784</v>
      </c>
      <c r="K12" s="333">
        <v>24.813872287479022</v>
      </c>
      <c r="M12" s="137"/>
    </row>
  </sheetData>
  <mergeCells count="8">
    <mergeCell ref="G3:I3"/>
    <mergeCell ref="J3:K3"/>
    <mergeCell ref="A5:A7"/>
    <mergeCell ref="A8:A9"/>
    <mergeCell ref="A11:A12"/>
    <mergeCell ref="A3:A4"/>
    <mergeCell ref="C3:D3"/>
    <mergeCell ref="E3:F3"/>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BC62F-D8AB-4F0E-A9FD-AA9DE7DAA4C5}">
  <dimension ref="A2:T12"/>
  <sheetViews>
    <sheetView zoomScale="90" zoomScaleNormal="90" workbookViewId="0">
      <selection activeCell="A2" sqref="A2"/>
    </sheetView>
  </sheetViews>
  <sheetFormatPr defaultRowHeight="15"/>
  <cols>
    <col min="1" max="1" width="5.85546875" customWidth="1"/>
    <col min="2" max="2" width="42.85546875" customWidth="1"/>
    <col min="3" max="3" width="9.85546875" style="83" customWidth="1"/>
    <col min="5" max="5" width="8.7109375" style="83" bestFit="1" customWidth="1"/>
    <col min="7" max="7" width="9.85546875" style="83" customWidth="1"/>
    <col min="9" max="9" width="8.7109375" style="83" bestFit="1" customWidth="1"/>
    <col min="11" max="11" width="8.85546875" customWidth="1"/>
    <col min="12" max="12" width="8.85546875" style="6"/>
    <col min="14" max="15" width="8.85546875" style="6"/>
    <col min="16" max="16" width="8.85546875" customWidth="1"/>
    <col min="17" max="17" width="8.85546875" style="6"/>
    <col min="19" max="20" width="8.85546875" style="6"/>
  </cols>
  <sheetData>
    <row r="2" spans="1:20">
      <c r="A2" s="4" t="s">
        <v>300</v>
      </c>
    </row>
    <row r="3" spans="1:20" s="195" customFormat="1" ht="31.15" customHeight="1">
      <c r="A3" s="660"/>
      <c r="B3" s="387"/>
      <c r="C3" s="657" t="s">
        <v>30</v>
      </c>
      <c r="D3" s="658"/>
      <c r="E3" s="658"/>
      <c r="F3" s="662"/>
      <c r="G3" s="650" t="s">
        <v>31</v>
      </c>
      <c r="H3" s="659"/>
      <c r="I3" s="659"/>
      <c r="J3" s="648"/>
      <c r="K3" s="663" t="s">
        <v>54</v>
      </c>
      <c r="L3" s="663"/>
      <c r="M3" s="663"/>
      <c r="N3" s="651" t="s">
        <v>32</v>
      </c>
      <c r="O3" s="652"/>
      <c r="P3" s="663" t="s">
        <v>55</v>
      </c>
      <c r="Q3" s="663"/>
      <c r="R3" s="663"/>
      <c r="S3" s="651" t="s">
        <v>32</v>
      </c>
      <c r="T3" s="652"/>
    </row>
    <row r="4" spans="1:20" s="195" customFormat="1">
      <c r="A4" s="661"/>
      <c r="B4" s="402" t="s">
        <v>33</v>
      </c>
      <c r="C4" s="291" t="s">
        <v>57</v>
      </c>
      <c r="D4" s="291" t="s">
        <v>58</v>
      </c>
      <c r="E4" s="291" t="s">
        <v>59</v>
      </c>
      <c r="F4" s="391" t="s">
        <v>60</v>
      </c>
      <c r="G4" s="291" t="s">
        <v>57</v>
      </c>
      <c r="H4" s="291" t="s">
        <v>58</v>
      </c>
      <c r="I4" s="291" t="s">
        <v>59</v>
      </c>
      <c r="J4" s="391" t="s">
        <v>60</v>
      </c>
      <c r="K4" s="245" t="s">
        <v>38</v>
      </c>
      <c r="L4" s="246" t="s">
        <v>39</v>
      </c>
      <c r="M4" s="247" t="s">
        <v>40</v>
      </c>
      <c r="N4" s="248" t="s">
        <v>41</v>
      </c>
      <c r="O4" s="249" t="s">
        <v>42</v>
      </c>
      <c r="P4" s="245" t="s">
        <v>38</v>
      </c>
      <c r="Q4" s="246" t="s">
        <v>39</v>
      </c>
      <c r="R4" s="247" t="s">
        <v>40</v>
      </c>
      <c r="S4" s="248" t="s">
        <v>41</v>
      </c>
      <c r="T4" s="249" t="s">
        <v>42</v>
      </c>
    </row>
    <row r="5" spans="1:20" s="389" customFormat="1" ht="16.149999999999999" customHeight="1">
      <c r="A5" s="553" t="s">
        <v>43</v>
      </c>
      <c r="B5" s="26" t="s">
        <v>292</v>
      </c>
      <c r="C5" s="98">
        <v>57.389899999999997</v>
      </c>
      <c r="D5" s="39">
        <v>0.93683000000000005</v>
      </c>
      <c r="E5" s="98">
        <v>57.784599999999998</v>
      </c>
      <c r="F5" s="162">
        <v>1.0303500000000001</v>
      </c>
      <c r="G5" s="98">
        <v>38.6789779692796</v>
      </c>
      <c r="H5" s="39">
        <v>0.23502789017252002</v>
      </c>
      <c r="I5" s="98">
        <v>37.842595863944098</v>
      </c>
      <c r="J5" s="39">
        <v>0.26683655172055298</v>
      </c>
      <c r="K5" s="314">
        <f t="shared" ref="K5:K12" si="0">C5-G5</f>
        <v>18.710922030720397</v>
      </c>
      <c r="L5" s="39">
        <f t="shared" ref="L5:L12" si="1">SQRT(((D5*D5)+((16*16)-1)*(H5*H5))/(17*17))</f>
        <v>0.22754419536824691</v>
      </c>
      <c r="M5" s="162">
        <f t="shared" ref="M5:M12" si="2">K5/L5</f>
        <v>82.229836715630185</v>
      </c>
      <c r="N5" s="314">
        <f t="shared" ref="N5:N12" si="3">K5-(1.96*L5)</f>
        <v>18.264935407798632</v>
      </c>
      <c r="O5" s="162">
        <f t="shared" ref="O5:O12" si="4">K5+(1.96*L5)</f>
        <v>19.156908653642162</v>
      </c>
      <c r="P5" s="314">
        <f t="shared" ref="P5:P12" si="5">E5-I5</f>
        <v>19.9420041360559</v>
      </c>
      <c r="Q5" s="39">
        <f t="shared" ref="Q5:Q12" si="6">SQRT(((F5*F5)+((16*16)-1)*(J5*J5))/(17*17))</f>
        <v>0.25787302864408695</v>
      </c>
      <c r="R5" s="162">
        <f t="shared" ref="R5:R12" si="7">P5/Q5</f>
        <v>77.332647934963362</v>
      </c>
      <c r="S5" s="314">
        <f t="shared" ref="S5:S12" si="8">P5-(1.96*Q5)</f>
        <v>19.436572999913491</v>
      </c>
      <c r="T5" s="162">
        <f t="shared" ref="T5:T12" si="9">P5+(1.96*Q5)</f>
        <v>20.447435272198309</v>
      </c>
    </row>
    <row r="6" spans="1:20" s="389" customFormat="1" ht="16.149999999999999" customHeight="1">
      <c r="A6" s="554"/>
      <c r="B6" s="366" t="s">
        <v>46</v>
      </c>
      <c r="C6" s="101">
        <v>56.518799999999999</v>
      </c>
      <c r="D6" s="44">
        <v>0.94198000000000004</v>
      </c>
      <c r="E6" s="101">
        <v>57.826900000000002</v>
      </c>
      <c r="F6" s="315">
        <v>1.1987099999999999</v>
      </c>
      <c r="G6" s="101">
        <v>38.318243271173401</v>
      </c>
      <c r="H6" s="44">
        <v>0.24553459872592001</v>
      </c>
      <c r="I6" s="101">
        <v>37.520784095910898</v>
      </c>
      <c r="J6" s="44">
        <v>0.27348464301790698</v>
      </c>
      <c r="K6" s="316">
        <f t="shared" si="0"/>
        <v>18.200556728826598</v>
      </c>
      <c r="L6" s="44">
        <f t="shared" si="1"/>
        <v>0.23720235261683725</v>
      </c>
      <c r="M6" s="315">
        <f t="shared" si="2"/>
        <v>76.730085212209971</v>
      </c>
      <c r="N6" s="316">
        <f t="shared" si="3"/>
        <v>17.735640117697596</v>
      </c>
      <c r="O6" s="315">
        <f t="shared" si="4"/>
        <v>18.6654733399556</v>
      </c>
      <c r="P6" s="316">
        <f t="shared" si="5"/>
        <v>20.306115904089104</v>
      </c>
      <c r="Q6" s="44">
        <f t="shared" si="6"/>
        <v>0.26639550562513337</v>
      </c>
      <c r="R6" s="315">
        <f t="shared" si="7"/>
        <v>76.225444781577806</v>
      </c>
      <c r="S6" s="316">
        <f t="shared" si="8"/>
        <v>19.783980713063844</v>
      </c>
      <c r="T6" s="315">
        <f t="shared" si="9"/>
        <v>20.828251095114364</v>
      </c>
    </row>
    <row r="7" spans="1:20" s="389" customFormat="1">
      <c r="A7" s="555"/>
      <c r="B7" s="367" t="s">
        <v>293</v>
      </c>
      <c r="C7" s="104">
        <v>50.674700000000001</v>
      </c>
      <c r="D7" s="47">
        <v>1.1608700000000001</v>
      </c>
      <c r="E7" s="104">
        <v>53.610300000000002</v>
      </c>
      <c r="F7" s="166">
        <v>1.15157</v>
      </c>
      <c r="G7" s="104">
        <v>31.037339819134303</v>
      </c>
      <c r="H7" s="47">
        <v>0.22502755686418302</v>
      </c>
      <c r="I7" s="104">
        <v>32.458645380579497</v>
      </c>
      <c r="J7" s="47">
        <v>0.259136316103043</v>
      </c>
      <c r="K7" s="317">
        <f t="shared" si="0"/>
        <v>19.637360180865699</v>
      </c>
      <c r="L7" s="47">
        <f t="shared" si="1"/>
        <v>0.22213307290579509</v>
      </c>
      <c r="M7" s="166">
        <f t="shared" si="2"/>
        <v>88.403585850512911</v>
      </c>
      <c r="N7" s="317">
        <f t="shared" si="3"/>
        <v>19.201979357970341</v>
      </c>
      <c r="O7" s="166">
        <f t="shared" si="4"/>
        <v>20.072741003761056</v>
      </c>
      <c r="P7" s="317">
        <f t="shared" si="5"/>
        <v>21.151654619420505</v>
      </c>
      <c r="Q7" s="47">
        <f t="shared" si="6"/>
        <v>0.25266591860978216</v>
      </c>
      <c r="R7" s="166">
        <f t="shared" si="7"/>
        <v>83.713920483621578</v>
      </c>
      <c r="S7" s="317">
        <f t="shared" si="8"/>
        <v>20.656429418945333</v>
      </c>
      <c r="T7" s="166">
        <f t="shared" si="9"/>
        <v>21.646879819895677</v>
      </c>
    </row>
    <row r="8" spans="1:20" s="389" customFormat="1" ht="20.45" customHeight="1">
      <c r="A8" s="653" t="s">
        <v>294</v>
      </c>
      <c r="B8" s="377" t="s">
        <v>295</v>
      </c>
      <c r="C8" s="399">
        <v>46.390500000000003</v>
      </c>
      <c r="D8" s="378">
        <v>1.0015799999999999</v>
      </c>
      <c r="E8" s="399">
        <v>42.598399999999998</v>
      </c>
      <c r="F8" s="380">
        <v>1.11795</v>
      </c>
      <c r="G8" s="399">
        <v>37.319683607602997</v>
      </c>
      <c r="H8" s="378">
        <v>0.232410198032412</v>
      </c>
      <c r="I8" s="399">
        <v>34.387880512155498</v>
      </c>
      <c r="J8" s="378">
        <v>0.257869188592178</v>
      </c>
      <c r="K8" s="379">
        <f t="shared" si="0"/>
        <v>9.0708163923970062</v>
      </c>
      <c r="L8" s="378">
        <f t="shared" si="1"/>
        <v>0.22612165659138381</v>
      </c>
      <c r="M8" s="380">
        <f t="shared" si="2"/>
        <v>40.114761801823114</v>
      </c>
      <c r="N8" s="379">
        <f t="shared" si="3"/>
        <v>8.6276179454778941</v>
      </c>
      <c r="O8" s="380">
        <f t="shared" si="4"/>
        <v>9.5140148393161184</v>
      </c>
      <c r="P8" s="379">
        <f t="shared" si="5"/>
        <v>8.2105194878445005</v>
      </c>
      <c r="Q8" s="378">
        <f t="shared" si="6"/>
        <v>0.25099404038281875</v>
      </c>
      <c r="R8" s="380">
        <f t="shared" si="7"/>
        <v>32.712009716731636</v>
      </c>
      <c r="S8" s="379">
        <f t="shared" si="8"/>
        <v>7.7185711686941758</v>
      </c>
      <c r="T8" s="380">
        <f t="shared" si="9"/>
        <v>8.7024678069948251</v>
      </c>
    </row>
    <row r="9" spans="1:20" s="389" customFormat="1" ht="23.45" customHeight="1">
      <c r="A9" s="654"/>
      <c r="B9" s="381" t="s">
        <v>296</v>
      </c>
      <c r="C9" s="400">
        <v>32.265300000000003</v>
      </c>
      <c r="D9" s="382">
        <v>1.06575</v>
      </c>
      <c r="E9" s="400">
        <v>32.1691</v>
      </c>
      <c r="F9" s="384">
        <v>1.04312</v>
      </c>
      <c r="G9" s="400">
        <v>28.708240131545899</v>
      </c>
      <c r="H9" s="382">
        <v>0.228207567221277</v>
      </c>
      <c r="I9" s="400">
        <v>27.138662608622898</v>
      </c>
      <c r="J9" s="382">
        <v>0.24480781699531001</v>
      </c>
      <c r="K9" s="383">
        <f t="shared" si="0"/>
        <v>3.5570598684541039</v>
      </c>
      <c r="L9" s="382">
        <f t="shared" si="1"/>
        <v>0.22334272363071148</v>
      </c>
      <c r="M9" s="384">
        <f t="shared" si="2"/>
        <v>15.926464093522762</v>
      </c>
      <c r="N9" s="383">
        <f t="shared" si="3"/>
        <v>3.1193081301379095</v>
      </c>
      <c r="O9" s="384">
        <f t="shared" si="4"/>
        <v>3.9948116067702983</v>
      </c>
      <c r="P9" s="383">
        <f t="shared" si="5"/>
        <v>5.0304373913771023</v>
      </c>
      <c r="Q9" s="382">
        <f t="shared" si="6"/>
        <v>0.23800257686817272</v>
      </c>
      <c r="R9" s="384">
        <f t="shared" si="7"/>
        <v>21.136062716511731</v>
      </c>
      <c r="S9" s="383">
        <f t="shared" si="8"/>
        <v>4.5639523407154838</v>
      </c>
      <c r="T9" s="384">
        <f t="shared" si="9"/>
        <v>5.4969224420387208</v>
      </c>
    </row>
    <row r="10" spans="1:20" s="389" customFormat="1" ht="56.45" customHeight="1">
      <c r="A10" s="138" t="s">
        <v>49</v>
      </c>
      <c r="B10" s="368" t="s">
        <v>297</v>
      </c>
      <c r="C10" s="401">
        <v>35.390700000000002</v>
      </c>
      <c r="D10" s="371">
        <v>0.82552000000000003</v>
      </c>
      <c r="E10" s="401">
        <v>36.758299999999998</v>
      </c>
      <c r="F10" s="373">
        <v>0.80273000000000005</v>
      </c>
      <c r="G10" s="401">
        <v>28.745157524406</v>
      </c>
      <c r="H10" s="371">
        <v>0.18674409738444001</v>
      </c>
      <c r="I10" s="401">
        <v>27.943683714911998</v>
      </c>
      <c r="J10" s="371">
        <v>0.21505039009741203</v>
      </c>
      <c r="K10" s="372">
        <f t="shared" si="0"/>
        <v>6.6455424755940022</v>
      </c>
      <c r="L10" s="371">
        <f t="shared" si="1"/>
        <v>0.18201286635499445</v>
      </c>
      <c r="M10" s="373">
        <f t="shared" si="2"/>
        <v>36.511388500594578</v>
      </c>
      <c r="N10" s="372">
        <f t="shared" si="3"/>
        <v>6.2887972575382127</v>
      </c>
      <c r="O10" s="373">
        <f t="shared" si="4"/>
        <v>7.0022876936497918</v>
      </c>
      <c r="P10" s="372">
        <f t="shared" si="5"/>
        <v>8.8146162850880003</v>
      </c>
      <c r="Q10" s="371">
        <f t="shared" si="6"/>
        <v>0.20745013470592633</v>
      </c>
      <c r="R10" s="373">
        <f t="shared" si="7"/>
        <v>42.490289522266522</v>
      </c>
      <c r="S10" s="372">
        <f t="shared" si="8"/>
        <v>8.4080140210643854</v>
      </c>
      <c r="T10" s="373">
        <f t="shared" si="9"/>
        <v>9.2212185491116152</v>
      </c>
    </row>
    <row r="11" spans="1:20" s="389" customFormat="1" ht="33" customHeight="1">
      <c r="A11" s="655" t="s">
        <v>298</v>
      </c>
      <c r="B11" s="369" t="s">
        <v>50</v>
      </c>
      <c r="C11" s="118">
        <v>52.922800000000002</v>
      </c>
      <c r="D11" s="119">
        <v>0.85538000000000003</v>
      </c>
      <c r="E11" s="118">
        <v>51.387500000000003</v>
      </c>
      <c r="F11" s="185">
        <v>1.2061500000000001</v>
      </c>
      <c r="G11" s="118">
        <v>33.694576999185003</v>
      </c>
      <c r="H11" s="119">
        <v>0.194815254417116</v>
      </c>
      <c r="I11" s="118">
        <v>32.010038650485299</v>
      </c>
      <c r="J11" s="119">
        <v>0.224122982393021</v>
      </c>
      <c r="K11" s="349">
        <f t="shared" si="0"/>
        <v>19.228223000814999</v>
      </c>
      <c r="L11" s="119">
        <f t="shared" si="1"/>
        <v>0.18978849728298158</v>
      </c>
      <c r="M11" s="185">
        <f t="shared" si="2"/>
        <v>101.31395356455674</v>
      </c>
      <c r="N11" s="349">
        <f t="shared" si="3"/>
        <v>18.856237546140356</v>
      </c>
      <c r="O11" s="185">
        <f t="shared" si="4"/>
        <v>19.600208455489643</v>
      </c>
      <c r="P11" s="349">
        <f t="shared" si="5"/>
        <v>19.377461349514704</v>
      </c>
      <c r="Q11" s="119">
        <f t="shared" si="6"/>
        <v>0.22216091293992765</v>
      </c>
      <c r="R11" s="185">
        <f t="shared" si="7"/>
        <v>87.222640081400698</v>
      </c>
      <c r="S11" s="349">
        <f t="shared" si="8"/>
        <v>18.942025960152446</v>
      </c>
      <c r="T11" s="185">
        <f t="shared" si="9"/>
        <v>19.812896738876962</v>
      </c>
    </row>
    <row r="12" spans="1:20" s="389" customFormat="1" ht="33.6" customHeight="1">
      <c r="A12" s="656"/>
      <c r="B12" s="370" t="s">
        <v>299</v>
      </c>
      <c r="C12" s="121">
        <v>59.362900000000003</v>
      </c>
      <c r="D12" s="67">
        <v>0.97955999999999999</v>
      </c>
      <c r="E12" s="121">
        <v>62.297600000000003</v>
      </c>
      <c r="F12" s="333">
        <v>1.2812300000000001</v>
      </c>
      <c r="G12" s="121">
        <v>36.1192135688569</v>
      </c>
      <c r="H12" s="67">
        <v>0.26078833816040403</v>
      </c>
      <c r="I12" s="121">
        <v>36.833188187490798</v>
      </c>
      <c r="J12" s="67">
        <v>0.276424821556842</v>
      </c>
      <c r="K12" s="334">
        <f t="shared" si="0"/>
        <v>23.243686431143104</v>
      </c>
      <c r="L12" s="67">
        <f t="shared" si="1"/>
        <v>0.25165356198674821</v>
      </c>
      <c r="M12" s="333">
        <f t="shared" si="2"/>
        <v>92.363828461792608</v>
      </c>
      <c r="N12" s="334">
        <f t="shared" si="3"/>
        <v>22.750445449649078</v>
      </c>
      <c r="O12" s="333">
        <f t="shared" si="4"/>
        <v>23.736927412637129</v>
      </c>
      <c r="P12" s="334">
        <f t="shared" si="5"/>
        <v>25.464411812509205</v>
      </c>
      <c r="Q12" s="67">
        <f t="shared" si="6"/>
        <v>0.27037251129666878</v>
      </c>
      <c r="R12" s="333">
        <f t="shared" si="7"/>
        <v>94.182695165220181</v>
      </c>
      <c r="S12" s="334">
        <f t="shared" si="8"/>
        <v>24.934481690367733</v>
      </c>
      <c r="T12" s="333">
        <f t="shared" si="9"/>
        <v>25.994341934650677</v>
      </c>
    </row>
  </sheetData>
  <mergeCells count="10">
    <mergeCell ref="S3:T3"/>
    <mergeCell ref="A5:A7"/>
    <mergeCell ref="A8:A9"/>
    <mergeCell ref="A11:A12"/>
    <mergeCell ref="A3:A4"/>
    <mergeCell ref="C3:F3"/>
    <mergeCell ref="G3:J3"/>
    <mergeCell ref="K3:M3"/>
    <mergeCell ref="N3:O3"/>
    <mergeCell ref="P3:R3"/>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DB0A7-0BC0-445F-923B-CF30FE90483B}">
  <dimension ref="A2:N24"/>
  <sheetViews>
    <sheetView zoomScale="80" zoomScaleNormal="80" workbookViewId="0">
      <selection activeCell="F3" sqref="F3:G3"/>
    </sheetView>
  </sheetViews>
  <sheetFormatPr defaultRowHeight="15"/>
  <cols>
    <col min="1" max="1" width="5.85546875" customWidth="1"/>
    <col min="2" max="2" width="36.7109375" style="34" customWidth="1"/>
    <col min="3" max="3" width="94.42578125" customWidth="1"/>
    <col min="4" max="4" width="9.85546875" customWidth="1"/>
    <col min="6" max="6" width="8.7109375" bestFit="1" customWidth="1"/>
    <col min="8" max="8" width="8.85546875" customWidth="1"/>
    <col min="9" max="9" width="8.85546875" style="6"/>
    <col min="11" max="12" width="8.85546875" style="6"/>
  </cols>
  <sheetData>
    <row r="2" spans="1:14">
      <c r="A2" s="4" t="s">
        <v>301</v>
      </c>
    </row>
    <row r="3" spans="1:14" ht="33" customHeight="1">
      <c r="A3" s="81"/>
      <c r="B3" s="408"/>
      <c r="C3" s="409"/>
      <c r="D3" s="606" t="s">
        <v>30</v>
      </c>
      <c r="E3" s="607"/>
      <c r="F3" s="615" t="s">
        <v>31</v>
      </c>
      <c r="G3" s="615"/>
      <c r="H3" s="618"/>
      <c r="I3" s="618"/>
      <c r="J3" s="640"/>
      <c r="K3" s="598" t="s">
        <v>32</v>
      </c>
      <c r="L3" s="599"/>
    </row>
    <row r="4" spans="1:14" ht="15.75">
      <c r="A4" s="82"/>
      <c r="B4" s="410" t="s">
        <v>33</v>
      </c>
      <c r="C4" s="295" t="s">
        <v>62</v>
      </c>
      <c r="D4" s="350" t="s">
        <v>34</v>
      </c>
      <c r="E4" s="307" t="s">
        <v>35</v>
      </c>
      <c r="F4" s="352" t="s">
        <v>36</v>
      </c>
      <c r="G4" s="307" t="s">
        <v>37</v>
      </c>
      <c r="H4" s="342" t="s">
        <v>38</v>
      </c>
      <c r="I4" s="343" t="s">
        <v>39</v>
      </c>
      <c r="J4" s="351" t="s">
        <v>40</v>
      </c>
      <c r="K4" s="347" t="s">
        <v>41</v>
      </c>
      <c r="L4" s="348" t="s">
        <v>42</v>
      </c>
    </row>
    <row r="5" spans="1:14" ht="45">
      <c r="A5" s="584" t="s">
        <v>43</v>
      </c>
      <c r="B5" s="592" t="s">
        <v>292</v>
      </c>
      <c r="C5" s="411" t="s">
        <v>302</v>
      </c>
      <c r="D5" s="296">
        <v>54.4985</v>
      </c>
      <c r="E5" s="38">
        <v>0.75705999999999996</v>
      </c>
      <c r="F5" s="98">
        <v>39.896173201287198</v>
      </c>
      <c r="G5" s="39">
        <v>0.22573334515378599</v>
      </c>
      <c r="H5" s="40">
        <v>14.602326798712802</v>
      </c>
      <c r="I5" s="41">
        <v>0.2166655399134578</v>
      </c>
      <c r="J5" s="53">
        <v>67.39570494018281</v>
      </c>
      <c r="K5" s="41">
        <v>14.177662340482424</v>
      </c>
      <c r="L5" s="53">
        <v>15.02699125694318</v>
      </c>
      <c r="N5" s="137"/>
    </row>
    <row r="6" spans="1:14" ht="30">
      <c r="A6" s="585"/>
      <c r="B6" s="594"/>
      <c r="C6" s="412" t="s">
        <v>303</v>
      </c>
      <c r="D6" s="252">
        <v>60.952599999999997</v>
      </c>
      <c r="E6" s="46">
        <v>0.99312999999999996</v>
      </c>
      <c r="F6" s="104">
        <v>36.480163174773303</v>
      </c>
      <c r="G6" s="47">
        <v>0.21654111670989401</v>
      </c>
      <c r="H6" s="45">
        <v>24.472436825226694</v>
      </c>
      <c r="I6" s="46">
        <v>0.21162798919683146</v>
      </c>
      <c r="J6" s="55">
        <v>115.63894226895155</v>
      </c>
      <c r="K6" s="46">
        <v>24.057645966400905</v>
      </c>
      <c r="L6" s="55">
        <v>24.887227684052483</v>
      </c>
      <c r="N6" s="137"/>
    </row>
    <row r="7" spans="1:14" ht="30">
      <c r="A7" s="585"/>
      <c r="B7" s="595" t="s">
        <v>46</v>
      </c>
      <c r="C7" s="411" t="s">
        <v>304</v>
      </c>
      <c r="D7" s="250">
        <v>60.947099999999999</v>
      </c>
      <c r="E7" s="41">
        <v>0.85316000000000003</v>
      </c>
      <c r="F7" s="98">
        <v>39.128107442394999</v>
      </c>
      <c r="G7" s="39">
        <v>0.22670011271822299</v>
      </c>
      <c r="H7" s="40">
        <v>21.818992557605</v>
      </c>
      <c r="I7" s="41">
        <v>0.21878147894310654</v>
      </c>
      <c r="J7" s="53">
        <v>99.729614513114072</v>
      </c>
      <c r="K7" s="41">
        <v>21.390180858876512</v>
      </c>
      <c r="L7" s="53">
        <v>22.247804256333488</v>
      </c>
      <c r="N7" s="137"/>
    </row>
    <row r="8" spans="1:14">
      <c r="A8" s="585"/>
      <c r="B8" s="597"/>
      <c r="C8" s="412" t="s">
        <v>305</v>
      </c>
      <c r="D8" s="252">
        <v>52.230600000000003</v>
      </c>
      <c r="E8" s="46">
        <v>0.99021999999999999</v>
      </c>
      <c r="F8" s="104">
        <v>36.294113292906601</v>
      </c>
      <c r="G8" s="47">
        <v>0.22047085610764999</v>
      </c>
      <c r="H8" s="45">
        <v>15.936486707093401</v>
      </c>
      <c r="I8" s="46">
        <v>0.21513190802328189</v>
      </c>
      <c r="J8" s="55">
        <v>74.07774538665241</v>
      </c>
      <c r="K8" s="46">
        <v>15.514828167367769</v>
      </c>
      <c r="L8" s="55">
        <v>16.358145246819035</v>
      </c>
      <c r="N8" s="137"/>
    </row>
    <row r="9" spans="1:14" ht="30">
      <c r="A9" s="585"/>
      <c r="B9" s="595" t="s">
        <v>293</v>
      </c>
      <c r="C9" s="411" t="s">
        <v>306</v>
      </c>
      <c r="D9" s="296">
        <v>53.243000000000002</v>
      </c>
      <c r="E9" s="38">
        <v>1.0519499999999999</v>
      </c>
      <c r="F9" s="98">
        <v>34.796611324041002</v>
      </c>
      <c r="G9" s="39">
        <v>0.225304469294589</v>
      </c>
      <c r="H9" s="40">
        <v>18.446388675959</v>
      </c>
      <c r="I9" s="41">
        <v>0.22049751305355275</v>
      </c>
      <c r="J9" s="53">
        <v>83.658035052208874</v>
      </c>
      <c r="K9" s="41">
        <v>18.014213550374038</v>
      </c>
      <c r="L9" s="53">
        <v>18.878563801543962</v>
      </c>
      <c r="N9" s="137"/>
    </row>
    <row r="10" spans="1:14" ht="30">
      <c r="A10" s="586"/>
      <c r="B10" s="597"/>
      <c r="C10" s="412" t="s">
        <v>307</v>
      </c>
      <c r="D10" s="252">
        <v>51.277799999999999</v>
      </c>
      <c r="E10" s="46">
        <v>1.0438400000000001</v>
      </c>
      <c r="F10" s="104">
        <v>29.2128241336986</v>
      </c>
      <c r="G10" s="47">
        <v>0.19917679636364399</v>
      </c>
      <c r="H10" s="45">
        <v>22.064975866301399</v>
      </c>
      <c r="I10" s="46">
        <v>0.19691221920669374</v>
      </c>
      <c r="J10" s="55">
        <v>112.05488392338088</v>
      </c>
      <c r="K10" s="46">
        <v>21.679027916656278</v>
      </c>
      <c r="L10" s="55">
        <v>22.450923815946521</v>
      </c>
      <c r="N10" s="137"/>
    </row>
    <row r="11" spans="1:14">
      <c r="A11" s="667" t="s">
        <v>294</v>
      </c>
      <c r="B11" s="668" t="s">
        <v>295</v>
      </c>
      <c r="C11" s="418" t="s">
        <v>308</v>
      </c>
      <c r="D11" s="432">
        <v>55.710999999999999</v>
      </c>
      <c r="E11" s="420">
        <v>1.16418</v>
      </c>
      <c r="F11" s="399">
        <v>40.546554541828499</v>
      </c>
      <c r="G11" s="378">
        <v>0.256159060536093</v>
      </c>
      <c r="H11" s="419">
        <v>15.1644454581715</v>
      </c>
      <c r="I11" s="420">
        <v>0.25017480717249735</v>
      </c>
      <c r="J11" s="421">
        <v>60.615397807483888</v>
      </c>
      <c r="K11" s="420">
        <v>14.674102836113406</v>
      </c>
      <c r="L11" s="421">
        <v>15.654788080229594</v>
      </c>
      <c r="N11" s="137"/>
    </row>
    <row r="12" spans="1:14" ht="30">
      <c r="A12" s="667"/>
      <c r="B12" s="669"/>
      <c r="C12" s="422" t="s">
        <v>309</v>
      </c>
      <c r="D12" s="433">
        <v>36.221400000000003</v>
      </c>
      <c r="E12" s="424">
        <v>0.96967000000000003</v>
      </c>
      <c r="F12" s="438">
        <v>33.229453174965002</v>
      </c>
      <c r="G12" s="425">
        <v>0.23256848205719899</v>
      </c>
      <c r="H12" s="423">
        <v>2.9919468250350008</v>
      </c>
      <c r="I12" s="424">
        <v>0.22578371862076166</v>
      </c>
      <c r="J12" s="426">
        <v>13.251384304022531</v>
      </c>
      <c r="K12" s="424">
        <v>2.5494107365383081</v>
      </c>
      <c r="L12" s="426">
        <v>3.4344829135316934</v>
      </c>
      <c r="N12" s="137"/>
    </row>
    <row r="13" spans="1:14">
      <c r="A13" s="667"/>
      <c r="B13" s="669"/>
      <c r="C13" s="422" t="s">
        <v>310</v>
      </c>
      <c r="D13" s="433">
        <v>50.855200000000004</v>
      </c>
      <c r="E13" s="424">
        <v>0.99341000000000002</v>
      </c>
      <c r="F13" s="438">
        <v>41.631099812354996</v>
      </c>
      <c r="G13" s="425">
        <v>0.215290987906083</v>
      </c>
      <c r="H13" s="423">
        <v>9.2241001876450071</v>
      </c>
      <c r="I13" s="424">
        <v>0.21050414722642191</v>
      </c>
      <c r="J13" s="426">
        <v>43.819090071054063</v>
      </c>
      <c r="K13" s="424">
        <v>8.8115120590812204</v>
      </c>
      <c r="L13" s="426">
        <v>9.6366883162087937</v>
      </c>
      <c r="N13" s="137"/>
    </row>
    <row r="14" spans="1:14" ht="30">
      <c r="A14" s="667"/>
      <c r="B14" s="670"/>
      <c r="C14" s="427" t="s">
        <v>311</v>
      </c>
      <c r="D14" s="434">
        <v>34.344000000000001</v>
      </c>
      <c r="E14" s="429">
        <v>0.90563000000000005</v>
      </c>
      <c r="F14" s="400">
        <v>27.355032498544702</v>
      </c>
      <c r="G14" s="382">
        <v>0.22398741947275702</v>
      </c>
      <c r="H14" s="428">
        <v>6.9889675014552992</v>
      </c>
      <c r="I14" s="429">
        <v>0.21703896400322573</v>
      </c>
      <c r="J14" s="430">
        <v>32.201441494861847</v>
      </c>
      <c r="K14" s="429">
        <v>6.5635711320089767</v>
      </c>
      <c r="L14" s="430">
        <v>7.4143638709016217</v>
      </c>
      <c r="N14" s="137"/>
    </row>
    <row r="15" spans="1:14" ht="30">
      <c r="A15" s="667"/>
      <c r="B15" s="668" t="s">
        <v>296</v>
      </c>
      <c r="C15" s="418" t="s">
        <v>312</v>
      </c>
      <c r="D15" s="432">
        <v>35.61</v>
      </c>
      <c r="E15" s="420">
        <v>0.86434</v>
      </c>
      <c r="F15" s="399">
        <v>29.5660892557563</v>
      </c>
      <c r="G15" s="378">
        <v>0.19215160296942699</v>
      </c>
      <c r="H15" s="419">
        <v>6.0439107442436999</v>
      </c>
      <c r="I15" s="420">
        <v>0.18751935963859512</v>
      </c>
      <c r="J15" s="421">
        <v>32.230862754075588</v>
      </c>
      <c r="K15" s="420">
        <v>5.6763727993520536</v>
      </c>
      <c r="L15" s="421">
        <v>6.4114486891353462</v>
      </c>
      <c r="N15" s="137"/>
    </row>
    <row r="16" spans="1:14" ht="45">
      <c r="A16" s="667"/>
      <c r="B16" s="670"/>
      <c r="C16" s="427" t="s">
        <v>313</v>
      </c>
      <c r="D16" s="434">
        <v>29.148900000000001</v>
      </c>
      <c r="E16" s="429">
        <v>1.02643</v>
      </c>
      <c r="F16" s="400">
        <v>26.406755508457604</v>
      </c>
      <c r="G16" s="382">
        <v>0.238882323136615</v>
      </c>
      <c r="H16" s="428">
        <v>2.7421444915423976</v>
      </c>
      <c r="I16" s="429">
        <v>0.23237210228679414</v>
      </c>
      <c r="J16" s="430">
        <v>11.800661372672169</v>
      </c>
      <c r="K16" s="429">
        <v>2.286695171060281</v>
      </c>
      <c r="L16" s="430">
        <v>3.1975938120245142</v>
      </c>
      <c r="N16" s="137"/>
    </row>
    <row r="17" spans="1:14" ht="45">
      <c r="A17" s="671" t="s">
        <v>49</v>
      </c>
      <c r="B17" s="672" t="s">
        <v>297</v>
      </c>
      <c r="C17" s="413" t="s">
        <v>314</v>
      </c>
      <c r="D17" s="435">
        <v>41.698599999999999</v>
      </c>
      <c r="E17" s="141">
        <v>0.93655999999999995</v>
      </c>
      <c r="F17" s="439">
        <v>35.2869834775192</v>
      </c>
      <c r="G17" s="142">
        <v>0.21900741377571301</v>
      </c>
      <c r="H17" s="140">
        <v>6.4116165224807986</v>
      </c>
      <c r="I17" s="141">
        <v>0.21297064869350324</v>
      </c>
      <c r="J17" s="143">
        <v>30.105634564263728</v>
      </c>
      <c r="K17" s="141">
        <v>5.9941940510415321</v>
      </c>
      <c r="L17" s="143">
        <v>6.8290389939200651</v>
      </c>
      <c r="N17" s="137"/>
    </row>
    <row r="18" spans="1:14" ht="30">
      <c r="A18" s="671"/>
      <c r="B18" s="673"/>
      <c r="C18" s="414" t="s">
        <v>315</v>
      </c>
      <c r="D18" s="436">
        <v>28.949200000000001</v>
      </c>
      <c r="E18" s="145">
        <v>0.87350000000000005</v>
      </c>
      <c r="F18" s="440">
        <v>20.811928482968302</v>
      </c>
      <c r="G18" s="146">
        <v>0.19336654992643701</v>
      </c>
      <c r="H18" s="144">
        <v>8.1372715170316994</v>
      </c>
      <c r="I18" s="145">
        <v>0.18876406449367306</v>
      </c>
      <c r="J18" s="147">
        <v>43.108160119663253</v>
      </c>
      <c r="K18" s="145">
        <v>7.7672939506240999</v>
      </c>
      <c r="L18" s="147">
        <v>8.507249083439298</v>
      </c>
      <c r="N18" s="137"/>
    </row>
    <row r="19" spans="1:14" ht="30">
      <c r="A19" s="671"/>
      <c r="B19" s="673"/>
      <c r="C19" s="414" t="s">
        <v>316</v>
      </c>
      <c r="D19" s="436">
        <v>32.470199999999998</v>
      </c>
      <c r="E19" s="145">
        <v>0.76465000000000005</v>
      </c>
      <c r="F19" s="440">
        <v>28.820341218078699</v>
      </c>
      <c r="G19" s="146">
        <v>0.18678835677423999</v>
      </c>
      <c r="H19" s="144">
        <v>3.6498587819212993</v>
      </c>
      <c r="I19" s="145">
        <v>0.18113073936056664</v>
      </c>
      <c r="J19" s="147">
        <v>20.150410663624207</v>
      </c>
      <c r="K19" s="145">
        <v>3.2948425327745889</v>
      </c>
      <c r="L19" s="147">
        <v>4.0048750310680097</v>
      </c>
      <c r="N19" s="137"/>
    </row>
    <row r="20" spans="1:14" ht="45">
      <c r="A20" s="671"/>
      <c r="B20" s="674"/>
      <c r="C20" s="415" t="s">
        <v>317</v>
      </c>
      <c r="D20" s="437">
        <v>44.322800000000001</v>
      </c>
      <c r="E20" s="149">
        <v>0.80859999999999999</v>
      </c>
      <c r="F20" s="441">
        <v>31.85071295793</v>
      </c>
      <c r="G20" s="150">
        <v>0.182979775115437</v>
      </c>
      <c r="H20" s="148">
        <v>12.472087042070001</v>
      </c>
      <c r="I20" s="149">
        <v>0.17833952956549398</v>
      </c>
      <c r="J20" s="151">
        <v>69.934506794186149</v>
      </c>
      <c r="K20" s="149">
        <v>12.122541564121633</v>
      </c>
      <c r="L20" s="151">
        <v>12.821632520018369</v>
      </c>
      <c r="N20" s="137"/>
    </row>
    <row r="21" spans="1:14" ht="30">
      <c r="A21" s="664" t="s">
        <v>298</v>
      </c>
      <c r="B21" s="590" t="s">
        <v>50</v>
      </c>
      <c r="C21" s="416" t="s">
        <v>318</v>
      </c>
      <c r="D21" s="298">
        <v>59.363100000000003</v>
      </c>
      <c r="E21" s="71">
        <v>0.92596999999999996</v>
      </c>
      <c r="F21" s="300">
        <v>39.138013043444602</v>
      </c>
      <c r="G21" s="72">
        <v>0.197267743707631</v>
      </c>
      <c r="H21" s="70">
        <v>20.225086956555401</v>
      </c>
      <c r="I21" s="71">
        <v>0.19314044526260329</v>
      </c>
      <c r="J21" s="73">
        <v>104.71699456349691</v>
      </c>
      <c r="K21" s="71">
        <v>19.846531683840698</v>
      </c>
      <c r="L21" s="73">
        <v>20.603642229270104</v>
      </c>
      <c r="N21" s="137"/>
    </row>
    <row r="22" spans="1:14" ht="30">
      <c r="A22" s="664"/>
      <c r="B22" s="666"/>
      <c r="C22" s="204" t="s">
        <v>319</v>
      </c>
      <c r="D22" s="253">
        <v>43.972299999999997</v>
      </c>
      <c r="E22" s="117">
        <v>1.01305</v>
      </c>
      <c r="F22" s="118">
        <v>26.225882065277599</v>
      </c>
      <c r="G22" s="119">
        <v>0.197552270149328</v>
      </c>
      <c r="H22" s="153">
        <v>17.746417934722398</v>
      </c>
      <c r="I22" s="117">
        <v>0.19490153365237678</v>
      </c>
      <c r="J22" s="154">
        <v>91.053249310878286</v>
      </c>
      <c r="K22" s="117">
        <v>17.364410928763739</v>
      </c>
      <c r="L22" s="154">
        <v>18.128424940681057</v>
      </c>
      <c r="N22" s="137"/>
    </row>
    <row r="23" spans="1:14" ht="28.9" customHeight="1">
      <c r="A23" s="664"/>
      <c r="B23" s="591"/>
      <c r="C23" s="417" t="s">
        <v>320</v>
      </c>
      <c r="D23" s="254">
        <v>49.168900000000001</v>
      </c>
      <c r="E23" s="66">
        <v>1.13849</v>
      </c>
      <c r="F23" s="121">
        <v>29.958352775941698</v>
      </c>
      <c r="G23" s="67">
        <v>0.20696515374112101</v>
      </c>
      <c r="H23" s="65">
        <v>19.210547224058303</v>
      </c>
      <c r="I23" s="66">
        <v>0.2056214823759607</v>
      </c>
      <c r="J23" s="68">
        <v>93.426751923388608</v>
      </c>
      <c r="K23" s="66">
        <v>18.807529118601419</v>
      </c>
      <c r="L23" s="68">
        <v>19.613565329515186</v>
      </c>
      <c r="N23" s="137"/>
    </row>
    <row r="24" spans="1:14" ht="45">
      <c r="A24" s="665"/>
      <c r="B24" s="218" t="s">
        <v>299</v>
      </c>
      <c r="C24" s="417" t="s">
        <v>321</v>
      </c>
      <c r="D24" s="254">
        <v>60.904400000000003</v>
      </c>
      <c r="E24" s="66">
        <v>0.91576999999999997</v>
      </c>
      <c r="F24" s="121">
        <v>36.480833472203599</v>
      </c>
      <c r="G24" s="67">
        <v>0.20409201736715801</v>
      </c>
      <c r="H24" s="65">
        <v>24.423566527796403</v>
      </c>
      <c r="I24" s="66">
        <v>0.19913559167480571</v>
      </c>
      <c r="J24" s="68">
        <v>122.64792206347927</v>
      </c>
      <c r="K24" s="66">
        <v>24.033260768113784</v>
      </c>
      <c r="L24" s="68">
        <v>24.813872287479022</v>
      </c>
      <c r="N24" s="137"/>
    </row>
  </sheetData>
  <mergeCells count="15">
    <mergeCell ref="K3:L3"/>
    <mergeCell ref="A5:A10"/>
    <mergeCell ref="B5:B6"/>
    <mergeCell ref="B7:B8"/>
    <mergeCell ref="B9:B10"/>
    <mergeCell ref="A21:A24"/>
    <mergeCell ref="B21:B23"/>
    <mergeCell ref="D3:E3"/>
    <mergeCell ref="F3:G3"/>
    <mergeCell ref="H3:J3"/>
    <mergeCell ref="A11:A16"/>
    <mergeCell ref="B11:B14"/>
    <mergeCell ref="B15:B16"/>
    <mergeCell ref="A17:A20"/>
    <mergeCell ref="B17:B20"/>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3EA47-965A-4F73-B503-623FAB8D1732}">
  <dimension ref="A2:W24"/>
  <sheetViews>
    <sheetView topLeftCell="C15" zoomScale="90" zoomScaleNormal="90" workbookViewId="0">
      <selection activeCell="C23" sqref="C23"/>
    </sheetView>
  </sheetViews>
  <sheetFormatPr defaultRowHeight="15"/>
  <cols>
    <col min="1" max="1" width="5.85546875" customWidth="1"/>
    <col min="2" max="2" width="47.85546875" style="34" customWidth="1"/>
    <col min="3" max="3" width="81.5703125" customWidth="1"/>
    <col min="4" max="4" width="10.42578125" style="128" customWidth="1"/>
    <col min="5" max="5" width="8.85546875" style="128"/>
    <col min="6" max="6" width="9.5703125" style="128" customWidth="1"/>
    <col min="7" max="7" width="10.28515625" style="128" customWidth="1"/>
    <col min="8" max="8" width="8.85546875" style="128" customWidth="1"/>
    <col min="9" max="9" width="8.85546875" style="155"/>
    <col min="10" max="10" width="8.85546875" style="128"/>
    <col min="11" max="11" width="10.5703125" style="155" customWidth="1"/>
    <col min="12" max="12" width="8.85546875" style="155"/>
    <col min="13" max="21" width="8.85546875" style="128"/>
  </cols>
  <sheetData>
    <row r="2" spans="1:23">
      <c r="A2" s="4" t="s">
        <v>322</v>
      </c>
    </row>
    <row r="3" spans="1:23" ht="15.6" customHeight="1">
      <c r="A3" s="81"/>
      <c r="B3" s="80"/>
      <c r="C3" s="15"/>
      <c r="D3" s="606" t="s">
        <v>30</v>
      </c>
      <c r="E3" s="607"/>
      <c r="F3" s="607"/>
      <c r="G3" s="607"/>
      <c r="H3" s="615" t="s">
        <v>31</v>
      </c>
      <c r="I3" s="615"/>
      <c r="J3" s="615"/>
      <c r="K3" s="616"/>
      <c r="L3" s="608" t="s">
        <v>54</v>
      </c>
      <c r="M3" s="608"/>
      <c r="N3" s="608"/>
      <c r="O3" s="598" t="s">
        <v>32</v>
      </c>
      <c r="P3" s="599"/>
      <c r="Q3" s="608" t="s">
        <v>55</v>
      </c>
      <c r="R3" s="608"/>
      <c r="S3" s="608"/>
      <c r="T3" s="598" t="s">
        <v>32</v>
      </c>
      <c r="U3" s="599"/>
    </row>
    <row r="4" spans="1:23" ht="15.75">
      <c r="A4" s="82"/>
      <c r="B4" s="33" t="s">
        <v>33</v>
      </c>
      <c r="C4" s="3" t="s">
        <v>62</v>
      </c>
      <c r="D4" s="342" t="s">
        <v>57</v>
      </c>
      <c r="E4" s="340" t="s">
        <v>58</v>
      </c>
      <c r="F4" s="340" t="s">
        <v>59</v>
      </c>
      <c r="G4" s="442" t="s">
        <v>60</v>
      </c>
      <c r="H4" s="342" t="s">
        <v>57</v>
      </c>
      <c r="I4" s="340" t="s">
        <v>58</v>
      </c>
      <c r="J4" s="340" t="s">
        <v>59</v>
      </c>
      <c r="K4" s="442" t="s">
        <v>60</v>
      </c>
      <c r="L4" s="309" t="s">
        <v>38</v>
      </c>
      <c r="M4" s="302" t="s">
        <v>39</v>
      </c>
      <c r="N4" s="310" t="s">
        <v>40</v>
      </c>
      <c r="O4" s="304" t="s">
        <v>41</v>
      </c>
      <c r="P4" s="305" t="s">
        <v>42</v>
      </c>
      <c r="Q4" s="302" t="s">
        <v>38</v>
      </c>
      <c r="R4" s="302" t="s">
        <v>39</v>
      </c>
      <c r="S4" s="303" t="s">
        <v>40</v>
      </c>
      <c r="T4" s="304" t="s">
        <v>41</v>
      </c>
      <c r="U4" s="305" t="s">
        <v>42</v>
      </c>
    </row>
    <row r="5" spans="1:23" ht="59.25" customHeight="1">
      <c r="A5" s="584" t="s">
        <v>43</v>
      </c>
      <c r="B5" s="609" t="s">
        <v>292</v>
      </c>
      <c r="C5" s="411" t="s">
        <v>302</v>
      </c>
      <c r="D5" s="453">
        <v>55.3401</v>
      </c>
      <c r="E5" s="156">
        <v>0.99321999999999999</v>
      </c>
      <c r="F5" s="465">
        <v>53.668500000000002</v>
      </c>
      <c r="G5" s="157">
        <v>1.05183</v>
      </c>
      <c r="H5" s="514">
        <v>41.0876173259079</v>
      </c>
      <c r="I5" s="159">
        <v>0.282815171440852</v>
      </c>
      <c r="J5" s="515">
        <v>38.700765984042604</v>
      </c>
      <c r="K5" s="159">
        <v>0.30034394146469201</v>
      </c>
      <c r="L5" s="158">
        <v>14.2524826740921</v>
      </c>
      <c r="M5" s="157">
        <v>0.27200723436889429</v>
      </c>
      <c r="N5" s="157">
        <v>52.397439748837648</v>
      </c>
      <c r="O5" s="160">
        <v>13.719348494729067</v>
      </c>
      <c r="P5" s="157">
        <v>14.785616853455133</v>
      </c>
      <c r="Q5" s="160">
        <v>14.967734015957397</v>
      </c>
      <c r="R5" s="157">
        <v>0.28882891787479364</v>
      </c>
      <c r="S5" s="161">
        <v>51.822144839547747</v>
      </c>
      <c r="T5" s="39">
        <v>14.401629336922802</v>
      </c>
      <c r="U5" s="162">
        <v>15.533838694991992</v>
      </c>
    </row>
    <row r="6" spans="1:23" ht="39.75" customHeight="1">
      <c r="A6" s="585"/>
      <c r="B6" s="611"/>
      <c r="C6" s="412" t="s">
        <v>303</v>
      </c>
      <c r="D6" s="454">
        <v>59.626100000000001</v>
      </c>
      <c r="E6" s="46">
        <v>1.24017</v>
      </c>
      <c r="F6" s="104">
        <v>62.274900000000002</v>
      </c>
      <c r="G6" s="47">
        <v>1.3629800000000001</v>
      </c>
      <c r="H6" s="454">
        <v>36.028006222341006</v>
      </c>
      <c r="I6" s="46">
        <v>0.26517184505569702</v>
      </c>
      <c r="J6" s="103">
        <v>36.893433792829896</v>
      </c>
      <c r="K6" s="46">
        <v>0.306662114034567</v>
      </c>
      <c r="L6" s="163">
        <v>23.598093777658995</v>
      </c>
      <c r="M6" s="47">
        <v>0.25954864348316498</v>
      </c>
      <c r="N6" s="47">
        <v>90.919734586051234</v>
      </c>
      <c r="O6" s="164">
        <v>23.089378436431993</v>
      </c>
      <c r="P6" s="47">
        <v>24.106809118885998</v>
      </c>
      <c r="Q6" s="164">
        <v>25.381466207170106</v>
      </c>
      <c r="R6" s="47">
        <v>0.29900837142901276</v>
      </c>
      <c r="S6" s="165">
        <v>84.885470215658799</v>
      </c>
      <c r="T6" s="47">
        <v>24.795409799169242</v>
      </c>
      <c r="U6" s="166">
        <v>25.967522615170971</v>
      </c>
    </row>
    <row r="7" spans="1:23" ht="30">
      <c r="A7" s="585"/>
      <c r="B7" s="612" t="s">
        <v>46</v>
      </c>
      <c r="C7" s="411" t="s">
        <v>304</v>
      </c>
      <c r="D7" s="455">
        <v>59.9255</v>
      </c>
      <c r="E7" s="41">
        <v>1.1423399999999999</v>
      </c>
      <c r="F7" s="98">
        <v>61.893099999999997</v>
      </c>
      <c r="G7" s="39">
        <v>1.16964</v>
      </c>
      <c r="H7" s="455">
        <v>39.716258009056197</v>
      </c>
      <c r="I7" s="41">
        <v>0.28209295678690199</v>
      </c>
      <c r="J7" s="97">
        <v>38.5463045030384</v>
      </c>
      <c r="K7" s="41">
        <v>0.29739492811998697</v>
      </c>
      <c r="L7" s="167">
        <v>20.209241990943802</v>
      </c>
      <c r="M7" s="39">
        <v>0.27336764301872468</v>
      </c>
      <c r="N7" s="39">
        <v>73.926971633433382</v>
      </c>
      <c r="O7" s="168">
        <v>19.673441410627102</v>
      </c>
      <c r="P7" s="39">
        <v>20.745042571260502</v>
      </c>
      <c r="Q7" s="168">
        <v>23.346795496961597</v>
      </c>
      <c r="R7" s="39">
        <v>0.28770186091594896</v>
      </c>
      <c r="S7" s="169">
        <v>81.149268282912772</v>
      </c>
      <c r="T7" s="39">
        <v>22.782899849566338</v>
      </c>
      <c r="U7" s="162">
        <v>23.910691144356857</v>
      </c>
      <c r="W7" s="6"/>
    </row>
    <row r="8" spans="1:23">
      <c r="A8" s="585"/>
      <c r="B8" s="614"/>
      <c r="C8" s="412" t="s">
        <v>305</v>
      </c>
      <c r="D8" s="454">
        <v>51.976599999999998</v>
      </c>
      <c r="E8" s="46">
        <v>1.12521</v>
      </c>
      <c r="F8" s="104">
        <v>52.405299999999997</v>
      </c>
      <c r="G8" s="47">
        <v>1.5508</v>
      </c>
      <c r="H8" s="454">
        <v>36.454223620663001</v>
      </c>
      <c r="I8" s="46">
        <v>0.27899174205468097</v>
      </c>
      <c r="J8" s="103">
        <v>36.153423553074198</v>
      </c>
      <c r="K8" s="46">
        <v>0.31040041731262202</v>
      </c>
      <c r="L8" s="163">
        <v>15.522376379336997</v>
      </c>
      <c r="M8" s="47">
        <v>0.2702963741725557</v>
      </c>
      <c r="N8" s="47">
        <v>57.427246025237459</v>
      </c>
      <c r="O8" s="164">
        <v>14.992595485958788</v>
      </c>
      <c r="P8" s="47">
        <v>16.052157272715206</v>
      </c>
      <c r="Q8" s="164">
        <v>16.251876446925799</v>
      </c>
      <c r="R8" s="47">
        <v>0.30550784484291005</v>
      </c>
      <c r="S8" s="165">
        <v>53.196265566543467</v>
      </c>
      <c r="T8" s="47">
        <v>15.653081071033695</v>
      </c>
      <c r="U8" s="166">
        <v>16.850671822817901</v>
      </c>
      <c r="W8" s="6"/>
    </row>
    <row r="9" spans="1:23" ht="30">
      <c r="A9" s="585"/>
      <c r="B9" s="612" t="s">
        <v>293</v>
      </c>
      <c r="C9" s="411" t="s">
        <v>306</v>
      </c>
      <c r="D9" s="456">
        <v>52.686</v>
      </c>
      <c r="E9" s="38">
        <v>1.2841800000000001</v>
      </c>
      <c r="F9" s="98">
        <v>53.757800000000003</v>
      </c>
      <c r="G9" s="39">
        <v>1.4128000000000001</v>
      </c>
      <c r="H9" s="455">
        <v>35.129545110865102</v>
      </c>
      <c r="I9" s="41">
        <v>0.28017975911710002</v>
      </c>
      <c r="J9" s="97">
        <v>34.465320703780797</v>
      </c>
      <c r="K9" s="41">
        <v>0.30779699240566899</v>
      </c>
      <c r="L9" s="167">
        <v>17.556454889134898</v>
      </c>
      <c r="M9" s="39">
        <v>0.27380944624315806</v>
      </c>
      <c r="N9" s="39">
        <v>64.119244715698329</v>
      </c>
      <c r="O9" s="168">
        <v>17.019788374498308</v>
      </c>
      <c r="P9" s="39">
        <v>18.093121403771487</v>
      </c>
      <c r="Q9" s="168">
        <v>19.292479296219206</v>
      </c>
      <c r="R9" s="39">
        <v>0.30083186809029738</v>
      </c>
      <c r="S9" s="169">
        <v>64.130437438989659</v>
      </c>
      <c r="T9" s="39">
        <v>18.702848834762221</v>
      </c>
      <c r="U9" s="162">
        <v>19.88210975767619</v>
      </c>
      <c r="W9" s="6"/>
    </row>
    <row r="10" spans="1:23" ht="30">
      <c r="A10" s="586"/>
      <c r="B10" s="614"/>
      <c r="C10" s="412" t="s">
        <v>307</v>
      </c>
      <c r="D10" s="454">
        <v>48.998699999999999</v>
      </c>
      <c r="E10" s="46">
        <v>1.35022</v>
      </c>
      <c r="F10" s="104">
        <v>53.487400000000001</v>
      </c>
      <c r="G10" s="47">
        <v>1.31199</v>
      </c>
      <c r="H10" s="454">
        <v>27.6271687426919</v>
      </c>
      <c r="I10" s="46">
        <v>0.24138946346145698</v>
      </c>
      <c r="J10" s="103">
        <v>30.786415944578398</v>
      </c>
      <c r="K10" s="46">
        <v>0.27622758205334103</v>
      </c>
      <c r="L10" s="163">
        <v>21.371531257308099</v>
      </c>
      <c r="M10" s="47">
        <v>0.24025402272810453</v>
      </c>
      <c r="N10" s="47">
        <v>88.953895608625288</v>
      </c>
      <c r="O10" s="164">
        <v>20.900633372761014</v>
      </c>
      <c r="P10" s="47">
        <v>21.842429141855185</v>
      </c>
      <c r="Q10" s="164">
        <v>22.700984055421603</v>
      </c>
      <c r="R10" s="47">
        <v>0.27070486883578193</v>
      </c>
      <c r="S10" s="165">
        <v>83.858794830885486</v>
      </c>
      <c r="T10" s="47">
        <v>22.170402512503472</v>
      </c>
      <c r="U10" s="166">
        <v>23.231565598339735</v>
      </c>
      <c r="W10" s="6"/>
    </row>
    <row r="11" spans="1:23">
      <c r="A11" s="667" t="s">
        <v>294</v>
      </c>
      <c r="B11" s="679" t="s">
        <v>295</v>
      </c>
      <c r="C11" s="418" t="s">
        <v>308</v>
      </c>
      <c r="D11" s="457">
        <v>59.7089</v>
      </c>
      <c r="E11" s="420">
        <v>1.60406</v>
      </c>
      <c r="F11" s="399">
        <v>51.860100000000003</v>
      </c>
      <c r="G11" s="378">
        <v>1.60345</v>
      </c>
      <c r="H11" s="457">
        <v>43.084146532966002</v>
      </c>
      <c r="I11" s="420">
        <v>0.32192962046401902</v>
      </c>
      <c r="J11" s="516">
        <v>38.050405537687098</v>
      </c>
      <c r="K11" s="420">
        <v>0.332299550667289</v>
      </c>
      <c r="L11" s="443">
        <v>16.624753467033997</v>
      </c>
      <c r="M11" s="378">
        <v>0.31677916302847642</v>
      </c>
      <c r="N11" s="378">
        <v>52.480577662046343</v>
      </c>
      <c r="O11" s="444">
        <v>16.003866307498182</v>
      </c>
      <c r="P11" s="378">
        <v>17.245640626569813</v>
      </c>
      <c r="Q11" s="444">
        <v>13.809694462312905</v>
      </c>
      <c r="R11" s="378">
        <v>0.32608039587979587</v>
      </c>
      <c r="S11" s="445">
        <v>42.350581748568594</v>
      </c>
      <c r="T11" s="378">
        <v>13.170576886388504</v>
      </c>
      <c r="U11" s="380">
        <v>14.448812038237305</v>
      </c>
      <c r="W11" s="6"/>
    </row>
    <row r="12" spans="1:23" ht="30">
      <c r="A12" s="667"/>
      <c r="B12" s="680"/>
      <c r="C12" s="422" t="s">
        <v>309</v>
      </c>
      <c r="D12" s="458">
        <v>37.461399999999998</v>
      </c>
      <c r="E12" s="424">
        <v>1.2339800000000001</v>
      </c>
      <c r="F12" s="438">
        <v>35.019100000000002</v>
      </c>
      <c r="G12" s="425">
        <v>1.4154</v>
      </c>
      <c r="H12" s="458">
        <v>34.640481785886401</v>
      </c>
      <c r="I12" s="424">
        <v>0.29181853564048499</v>
      </c>
      <c r="J12" s="517">
        <v>31.853352510032401</v>
      </c>
      <c r="K12" s="424">
        <v>0.299274699074975</v>
      </c>
      <c r="L12" s="446">
        <v>2.8209182141135969</v>
      </c>
      <c r="M12" s="425">
        <v>0.28356365039154313</v>
      </c>
      <c r="N12" s="425">
        <v>9.9480952873137607</v>
      </c>
      <c r="O12" s="447">
        <v>2.2651334593461723</v>
      </c>
      <c r="P12" s="425">
        <v>3.3767029688810215</v>
      </c>
      <c r="Q12" s="447">
        <v>3.1657474899676004</v>
      </c>
      <c r="R12" s="425">
        <v>0.29318983224282424</v>
      </c>
      <c r="S12" s="448">
        <v>10.797603265264945</v>
      </c>
      <c r="T12" s="425">
        <v>2.5910954187716646</v>
      </c>
      <c r="U12" s="449">
        <v>3.7403995611635361</v>
      </c>
      <c r="W12" s="6"/>
    </row>
    <row r="13" spans="1:23">
      <c r="A13" s="667"/>
      <c r="B13" s="680"/>
      <c r="C13" s="422" t="s">
        <v>310</v>
      </c>
      <c r="D13" s="458">
        <v>51.894500000000001</v>
      </c>
      <c r="E13" s="424">
        <v>1.2577199999999999</v>
      </c>
      <c r="F13" s="438">
        <v>49.924399999999999</v>
      </c>
      <c r="G13" s="425">
        <v>1.30942</v>
      </c>
      <c r="H13" s="458">
        <v>43.0759515580325</v>
      </c>
      <c r="I13" s="424">
        <v>0.27631422041949</v>
      </c>
      <c r="J13" s="517">
        <v>40.226118893231501</v>
      </c>
      <c r="K13" s="424">
        <v>0.29530416359907802</v>
      </c>
      <c r="L13" s="446">
        <v>8.8185484419675007</v>
      </c>
      <c r="M13" s="425">
        <v>0.26989036888666068</v>
      </c>
      <c r="N13" s="425">
        <v>32.674557741150124</v>
      </c>
      <c r="O13" s="447">
        <v>8.2895633189496465</v>
      </c>
      <c r="P13" s="425">
        <v>9.3475335649853548</v>
      </c>
      <c r="Q13" s="447">
        <v>9.6982811067684978</v>
      </c>
      <c r="R13" s="425">
        <v>0.28788538629939026</v>
      </c>
      <c r="S13" s="448">
        <v>33.687993793066802</v>
      </c>
      <c r="T13" s="425">
        <v>9.1340257496216921</v>
      </c>
      <c r="U13" s="449">
        <v>10.262536463915303</v>
      </c>
      <c r="W13" s="6"/>
    </row>
    <row r="14" spans="1:23" ht="30">
      <c r="A14" s="667"/>
      <c r="B14" s="681"/>
      <c r="C14" s="427" t="s">
        <v>311</v>
      </c>
      <c r="D14" s="459">
        <v>35.946599999999997</v>
      </c>
      <c r="E14" s="429">
        <v>1.2353000000000001</v>
      </c>
      <c r="F14" s="400">
        <v>32.857500000000002</v>
      </c>
      <c r="G14" s="382">
        <v>1.29091</v>
      </c>
      <c r="H14" s="459">
        <v>27.902527758484201</v>
      </c>
      <c r="I14" s="429">
        <v>0.27970564644164198</v>
      </c>
      <c r="J14" s="518">
        <v>26.837821269563499</v>
      </c>
      <c r="K14" s="429">
        <v>0.304696925891979</v>
      </c>
      <c r="L14" s="450">
        <v>8.0440722415157957</v>
      </c>
      <c r="M14" s="382">
        <v>0.27260091935308733</v>
      </c>
      <c r="N14" s="382">
        <v>29.508602761154602</v>
      </c>
      <c r="O14" s="451">
        <v>7.5097744395837447</v>
      </c>
      <c r="P14" s="382">
        <v>8.5783700434478476</v>
      </c>
      <c r="Q14" s="451">
        <v>6.0196787304365031</v>
      </c>
      <c r="R14" s="382">
        <v>0.29611500544140412</v>
      </c>
      <c r="S14" s="452">
        <v>20.328854059466739</v>
      </c>
      <c r="T14" s="382">
        <v>5.4392933197713509</v>
      </c>
      <c r="U14" s="384">
        <v>6.6000641411016554</v>
      </c>
      <c r="W14" s="6"/>
    </row>
    <row r="15" spans="1:23" ht="30">
      <c r="A15" s="667"/>
      <c r="B15" s="679" t="s">
        <v>296</v>
      </c>
      <c r="C15" s="418" t="s">
        <v>312</v>
      </c>
      <c r="D15" s="457">
        <v>36.690300000000001</v>
      </c>
      <c r="E15" s="420">
        <v>1.33491</v>
      </c>
      <c r="F15" s="399">
        <v>34.576900000000002</v>
      </c>
      <c r="G15" s="378">
        <v>1.0370299999999999</v>
      </c>
      <c r="H15" s="457">
        <v>29.9249712931977</v>
      </c>
      <c r="I15" s="420">
        <v>0.24530353477750802</v>
      </c>
      <c r="J15" s="516">
        <v>29.228463249306103</v>
      </c>
      <c r="K15" s="420">
        <v>0.24701028605851699</v>
      </c>
      <c r="L15" s="443">
        <v>6.7653287068023005</v>
      </c>
      <c r="M15" s="378">
        <v>0.243434976522097</v>
      </c>
      <c r="N15" s="378">
        <v>27.791112039268523</v>
      </c>
      <c r="O15" s="444">
        <v>6.2881961528189905</v>
      </c>
      <c r="P15" s="378">
        <v>7.2424612607856105</v>
      </c>
      <c r="Q15" s="444">
        <v>5.3484367506938995</v>
      </c>
      <c r="R15" s="378">
        <v>0.23991075317753391</v>
      </c>
      <c r="S15" s="445">
        <v>22.293443206924774</v>
      </c>
      <c r="T15" s="378">
        <v>4.8782116744659332</v>
      </c>
      <c r="U15" s="380">
        <v>5.8186618269218657</v>
      </c>
      <c r="W15" s="6"/>
    </row>
    <row r="16" spans="1:23" ht="45">
      <c r="A16" s="667"/>
      <c r="B16" s="681"/>
      <c r="C16" s="427" t="s">
        <v>313</v>
      </c>
      <c r="D16" s="459">
        <v>28.242599999999999</v>
      </c>
      <c r="E16" s="429">
        <v>1.25888</v>
      </c>
      <c r="F16" s="400">
        <v>29.9803</v>
      </c>
      <c r="G16" s="382">
        <v>1.32368</v>
      </c>
      <c r="H16" s="459">
        <v>27.6109234339316</v>
      </c>
      <c r="I16" s="429">
        <v>0.29888405219876701</v>
      </c>
      <c r="J16" s="518">
        <v>25.249841665869297</v>
      </c>
      <c r="K16" s="429">
        <v>0.315573565319273</v>
      </c>
      <c r="L16" s="450">
        <v>0.63167656606839984</v>
      </c>
      <c r="M16" s="382">
        <v>0.29035449281203407</v>
      </c>
      <c r="N16" s="382">
        <v>2.175535704478754</v>
      </c>
      <c r="O16" s="451">
        <v>6.2581760156813049E-2</v>
      </c>
      <c r="P16" s="382">
        <v>1.2007713719799866</v>
      </c>
      <c r="Q16" s="451">
        <v>4.7304583341307023</v>
      </c>
      <c r="R16" s="382">
        <v>0.30648543997050387</v>
      </c>
      <c r="S16" s="452">
        <v>15.434528748204029</v>
      </c>
      <c r="T16" s="382">
        <v>4.1297468717885151</v>
      </c>
      <c r="U16" s="384">
        <v>5.3311697964728895</v>
      </c>
      <c r="W16" s="6"/>
    </row>
    <row r="17" spans="1:21" ht="60">
      <c r="A17" s="671" t="s">
        <v>49</v>
      </c>
      <c r="B17" s="675" t="s">
        <v>297</v>
      </c>
      <c r="C17" s="413" t="s">
        <v>314</v>
      </c>
      <c r="D17" s="460">
        <v>40.441200000000002</v>
      </c>
      <c r="E17" s="141">
        <v>1.3109200000000001</v>
      </c>
      <c r="F17" s="439">
        <v>42.963900000000002</v>
      </c>
      <c r="G17" s="142">
        <v>1.23803</v>
      </c>
      <c r="H17" s="460">
        <v>35.842340426962501</v>
      </c>
      <c r="I17" s="141">
        <v>0.274401956498668</v>
      </c>
      <c r="J17" s="519">
        <v>34.766874843910102</v>
      </c>
      <c r="K17" s="141">
        <v>0.29485231686124197</v>
      </c>
      <c r="L17" s="170">
        <v>4.598859573037501</v>
      </c>
      <c r="M17" s="142">
        <v>0.26904355680616565</v>
      </c>
      <c r="N17" s="142">
        <v>17.093364463475265</v>
      </c>
      <c r="O17" s="171">
        <v>4.0715342016974168</v>
      </c>
      <c r="P17" s="142">
        <v>5.1261849443775853</v>
      </c>
      <c r="Q17" s="171">
        <v>8.1970251560899001</v>
      </c>
      <c r="R17" s="142">
        <v>0.28637986191247128</v>
      </c>
      <c r="S17" s="172">
        <v>28.622910498487588</v>
      </c>
      <c r="T17" s="142">
        <v>7.6357206267414561</v>
      </c>
      <c r="U17" s="173">
        <v>8.7583296854383441</v>
      </c>
    </row>
    <row r="18" spans="1:21" ht="45">
      <c r="A18" s="671"/>
      <c r="B18" s="676"/>
      <c r="C18" s="414" t="s">
        <v>315</v>
      </c>
      <c r="D18" s="461">
        <v>29.1447</v>
      </c>
      <c r="E18" s="145">
        <v>1.21147</v>
      </c>
      <c r="F18" s="440">
        <v>28.868300000000001</v>
      </c>
      <c r="G18" s="146">
        <v>0.98340000000000005</v>
      </c>
      <c r="H18" s="461">
        <v>21.250710256025901</v>
      </c>
      <c r="I18" s="145">
        <v>0.24334011160946697</v>
      </c>
      <c r="J18" s="520">
        <v>20.37578572964</v>
      </c>
      <c r="K18" s="145">
        <v>0.25269865275853798</v>
      </c>
      <c r="L18" s="174">
        <v>7.8939897439740996</v>
      </c>
      <c r="M18" s="146">
        <v>0.23942935395726384</v>
      </c>
      <c r="N18" s="146">
        <v>32.970016472512853</v>
      </c>
      <c r="O18" s="175">
        <v>7.4247082102178625</v>
      </c>
      <c r="P18" s="146">
        <v>8.3632712777303375</v>
      </c>
      <c r="Q18" s="175">
        <v>8.4925142703600009</v>
      </c>
      <c r="R18" s="146">
        <v>0.2443160843512982</v>
      </c>
      <c r="S18" s="176">
        <v>34.760356825908971</v>
      </c>
      <c r="T18" s="146">
        <v>8.0136547450314559</v>
      </c>
      <c r="U18" s="177">
        <v>8.971373795688546</v>
      </c>
    </row>
    <row r="19" spans="1:21" ht="45">
      <c r="A19" s="671"/>
      <c r="B19" s="676"/>
      <c r="C19" s="414" t="s">
        <v>316</v>
      </c>
      <c r="D19" s="461">
        <v>31.132200000000001</v>
      </c>
      <c r="E19" s="145">
        <v>0.93491999999999997</v>
      </c>
      <c r="F19" s="440">
        <v>33.7776</v>
      </c>
      <c r="G19" s="146">
        <v>1.03094</v>
      </c>
      <c r="H19" s="461">
        <v>29.166456250254104</v>
      </c>
      <c r="I19" s="145">
        <v>0.22078271565059102</v>
      </c>
      <c r="J19" s="520">
        <v>28.484437011605202</v>
      </c>
      <c r="K19" s="145">
        <v>0.25652167620886401</v>
      </c>
      <c r="L19" s="174">
        <v>1.9657437497458972</v>
      </c>
      <c r="M19" s="146">
        <v>0.21455717917817407</v>
      </c>
      <c r="N19" s="146">
        <v>9.1618642511770272</v>
      </c>
      <c r="O19" s="175">
        <v>1.5452116785566758</v>
      </c>
      <c r="P19" s="146">
        <v>2.3862758209351185</v>
      </c>
      <c r="Q19" s="175">
        <v>5.2931629883947977</v>
      </c>
      <c r="R19" s="146">
        <v>0.2484742140351843</v>
      </c>
      <c r="S19" s="176">
        <v>21.302665183781517</v>
      </c>
      <c r="T19" s="146">
        <v>4.8061535288858366</v>
      </c>
      <c r="U19" s="177">
        <v>5.7801724479037588</v>
      </c>
    </row>
    <row r="20" spans="1:21" ht="45">
      <c r="A20" s="671"/>
      <c r="B20" s="677"/>
      <c r="C20" s="415" t="s">
        <v>317</v>
      </c>
      <c r="D20" s="462">
        <v>43.683900000000001</v>
      </c>
      <c r="E20" s="149">
        <v>1.1099000000000001</v>
      </c>
      <c r="F20" s="441">
        <v>45.009900000000002</v>
      </c>
      <c r="G20" s="150">
        <v>1.0761000000000001</v>
      </c>
      <c r="H20" s="462">
        <v>32.127690104554503</v>
      </c>
      <c r="I20" s="149">
        <v>0.22983764148244598</v>
      </c>
      <c r="J20" s="521">
        <v>31.587590904161701</v>
      </c>
      <c r="K20" s="149">
        <v>0.24869704186753</v>
      </c>
      <c r="L20" s="178">
        <v>11.556209895445498</v>
      </c>
      <c r="M20" s="150">
        <v>0.22555076824965226</v>
      </c>
      <c r="N20" s="150">
        <v>51.235515556543952</v>
      </c>
      <c r="O20" s="179">
        <v>11.11413038967618</v>
      </c>
      <c r="P20" s="150">
        <v>11.998289401214816</v>
      </c>
      <c r="Q20" s="179">
        <v>13.422309095838301</v>
      </c>
      <c r="R20" s="150">
        <v>0.24203432054941634</v>
      </c>
      <c r="S20" s="180">
        <v>55.456222346358757</v>
      </c>
      <c r="T20" s="150">
        <v>12.947921827561444</v>
      </c>
      <c r="U20" s="181">
        <v>13.896696364115158</v>
      </c>
    </row>
    <row r="21" spans="1:21" ht="30">
      <c r="A21" s="580" t="s">
        <v>50</v>
      </c>
      <c r="B21" s="604" t="s">
        <v>50</v>
      </c>
      <c r="C21" s="416" t="s">
        <v>318</v>
      </c>
      <c r="D21" s="463">
        <v>59.759900000000002</v>
      </c>
      <c r="E21" s="117">
        <v>1.1091</v>
      </c>
      <c r="F21" s="118">
        <v>58.964500000000001</v>
      </c>
      <c r="G21" s="119">
        <v>1.2128000000000001</v>
      </c>
      <c r="H21" s="463">
        <v>39.540589122599201</v>
      </c>
      <c r="I21" s="117">
        <v>0.25119485902816102</v>
      </c>
      <c r="J21" s="116">
        <v>38.722536560396598</v>
      </c>
      <c r="K21" s="117">
        <v>0.26963951288331101</v>
      </c>
      <c r="L21" s="182">
        <v>20.219310877400801</v>
      </c>
      <c r="M21" s="119">
        <v>0.24480987182808223</v>
      </c>
      <c r="N21" s="119">
        <v>82.591893563833963</v>
      </c>
      <c r="O21" s="183">
        <v>19.739483528617761</v>
      </c>
      <c r="P21" s="119">
        <v>20.699138226183841</v>
      </c>
      <c r="Q21" s="183">
        <v>20.241963439603403</v>
      </c>
      <c r="R21" s="119">
        <v>0.26313769404257759</v>
      </c>
      <c r="S21" s="184">
        <v>76.925366064536945</v>
      </c>
      <c r="T21" s="119">
        <v>19.726213559279952</v>
      </c>
      <c r="U21" s="185">
        <v>20.757713319926854</v>
      </c>
    </row>
    <row r="22" spans="1:21" ht="30">
      <c r="A22" s="580"/>
      <c r="B22" s="678"/>
      <c r="C22" s="204" t="s">
        <v>319</v>
      </c>
      <c r="D22" s="463">
        <v>44.984099999999998</v>
      </c>
      <c r="E22" s="117">
        <v>1.25681</v>
      </c>
      <c r="F22" s="118">
        <v>43.0334</v>
      </c>
      <c r="G22" s="119">
        <v>1.55203</v>
      </c>
      <c r="H22" s="463">
        <v>27.202440127531702</v>
      </c>
      <c r="I22" s="117">
        <v>0.258145243892411</v>
      </c>
      <c r="J22" s="116">
        <v>25.269992889425204</v>
      </c>
      <c r="K22" s="117">
        <v>0.26769000810377097</v>
      </c>
      <c r="L22" s="182">
        <v>17.781659872468296</v>
      </c>
      <c r="M22" s="119">
        <v>0.25350489813855731</v>
      </c>
      <c r="N22" s="119">
        <v>70.14325957027242</v>
      </c>
      <c r="O22" s="183">
        <v>17.284790272116723</v>
      </c>
      <c r="P22" s="119">
        <v>18.278529472819869</v>
      </c>
      <c r="Q22" s="183">
        <v>17.763407110574796</v>
      </c>
      <c r="R22" s="119">
        <v>0.26751174299317487</v>
      </c>
      <c r="S22" s="184">
        <v>66.402345227244851</v>
      </c>
      <c r="T22" s="119">
        <v>17.239084094308172</v>
      </c>
      <c r="U22" s="185">
        <v>18.287730126841421</v>
      </c>
    </row>
    <row r="23" spans="1:21" ht="30">
      <c r="A23" s="580"/>
      <c r="B23" s="605"/>
      <c r="C23" s="417" t="s">
        <v>320</v>
      </c>
      <c r="D23" s="463">
        <v>50.275300000000001</v>
      </c>
      <c r="E23" s="117">
        <v>1.2598199999999999</v>
      </c>
      <c r="F23" s="118">
        <v>48.143000000000001</v>
      </c>
      <c r="G23" s="119">
        <v>1.48004</v>
      </c>
      <c r="H23" s="463">
        <v>31.227800465252397</v>
      </c>
      <c r="I23" s="117">
        <v>0.25541792537797897</v>
      </c>
      <c r="J23" s="116">
        <v>28.6946341778659</v>
      </c>
      <c r="K23" s="117">
        <v>0.28372699813242203</v>
      </c>
      <c r="L23" s="182">
        <v>19.047499534747605</v>
      </c>
      <c r="M23" s="119">
        <v>0.25110769940557398</v>
      </c>
      <c r="N23" s="119">
        <v>75.853904837793266</v>
      </c>
      <c r="O23" s="183">
        <v>18.555328443912678</v>
      </c>
      <c r="P23" s="119">
        <v>19.539670625582531</v>
      </c>
      <c r="Q23" s="183">
        <v>19.4483658221341</v>
      </c>
      <c r="R23" s="119">
        <v>0.28037466169626968</v>
      </c>
      <c r="S23" s="184">
        <v>69.365632773201682</v>
      </c>
      <c r="T23" s="119">
        <v>18.898831485209413</v>
      </c>
      <c r="U23" s="185">
        <v>19.997900159058787</v>
      </c>
    </row>
    <row r="24" spans="1:21" ht="45">
      <c r="A24" s="581"/>
      <c r="B24" s="539" t="s">
        <v>299</v>
      </c>
      <c r="C24" s="417" t="s">
        <v>321</v>
      </c>
      <c r="D24" s="464">
        <v>59.362900000000003</v>
      </c>
      <c r="E24" s="187">
        <v>0.97955999999999999</v>
      </c>
      <c r="F24" s="466">
        <v>62.297600000000003</v>
      </c>
      <c r="G24" s="188">
        <v>1.2812300000000001</v>
      </c>
      <c r="H24" s="464">
        <v>36.1192135688569</v>
      </c>
      <c r="I24" s="187">
        <v>0.26078833816040403</v>
      </c>
      <c r="J24" s="522">
        <v>36.833188187490798</v>
      </c>
      <c r="K24" s="187">
        <v>0.276424821556842</v>
      </c>
      <c r="L24" s="186">
        <v>23.243686431143104</v>
      </c>
      <c r="M24" s="188">
        <v>0.25165356198674821</v>
      </c>
      <c r="N24" s="188">
        <v>92.363828461792608</v>
      </c>
      <c r="O24" s="189">
        <v>22.750445449649078</v>
      </c>
      <c r="P24" s="188">
        <v>23.736927412637129</v>
      </c>
      <c r="Q24" s="189">
        <v>25.464411812509205</v>
      </c>
      <c r="R24" s="188">
        <v>0.27037251129666878</v>
      </c>
      <c r="S24" s="190">
        <v>94.182695165220181</v>
      </c>
      <c r="T24" s="78">
        <v>24.934481690367733</v>
      </c>
      <c r="U24" s="191">
        <v>25.994341934650677</v>
      </c>
    </row>
  </sheetData>
  <mergeCells count="17">
    <mergeCell ref="T3:U3"/>
    <mergeCell ref="D3:G3"/>
    <mergeCell ref="H3:K3"/>
    <mergeCell ref="L3:N3"/>
    <mergeCell ref="O3:P3"/>
    <mergeCell ref="Q3:S3"/>
    <mergeCell ref="A17:A20"/>
    <mergeCell ref="B17:B20"/>
    <mergeCell ref="A21:A24"/>
    <mergeCell ref="B21:B23"/>
    <mergeCell ref="A5:A10"/>
    <mergeCell ref="B5:B6"/>
    <mergeCell ref="B7:B8"/>
    <mergeCell ref="B9:B10"/>
    <mergeCell ref="A11:A16"/>
    <mergeCell ref="B11:B14"/>
    <mergeCell ref="B15:B16"/>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AE434-7718-4E8C-8E8E-C75CB8608949}">
  <dimension ref="A2:V14"/>
  <sheetViews>
    <sheetView topLeftCell="F1" zoomScale="90" zoomScaleNormal="90" workbookViewId="0">
      <selection activeCell="K21" sqref="K21"/>
    </sheetView>
  </sheetViews>
  <sheetFormatPr defaultRowHeight="15"/>
  <cols>
    <col min="2" max="2" width="14.28515625" bestFit="1" customWidth="1"/>
    <col min="3" max="3" width="8.85546875" customWidth="1"/>
    <col min="4" max="4" width="9.28515625" customWidth="1"/>
    <col min="5" max="5" width="19" customWidth="1"/>
    <col min="6" max="6" width="35.28515625" customWidth="1"/>
    <col min="7" max="7" width="6" customWidth="1"/>
    <col min="8" max="8" width="15.28515625" bestFit="1" customWidth="1"/>
    <col min="9" max="12" width="8.85546875" customWidth="1"/>
    <col min="13" max="13" width="44" bestFit="1" customWidth="1"/>
    <col min="16" max="16" width="9.5703125" customWidth="1"/>
    <col min="17" max="17" width="10.28515625" customWidth="1"/>
  </cols>
  <sheetData>
    <row r="2" spans="1:22">
      <c r="A2" s="4" t="s">
        <v>323</v>
      </c>
    </row>
    <row r="3" spans="1:22" ht="38.25">
      <c r="A3" s="209" t="s">
        <v>86</v>
      </c>
      <c r="B3" s="209" t="s">
        <v>87</v>
      </c>
      <c r="C3" s="210" t="s">
        <v>88</v>
      </c>
      <c r="D3" s="210" t="s">
        <v>89</v>
      </c>
      <c r="E3" s="209" t="s">
        <v>90</v>
      </c>
      <c r="F3" s="209" t="s">
        <v>33</v>
      </c>
      <c r="G3" s="209" t="s">
        <v>62</v>
      </c>
      <c r="H3" s="209" t="s">
        <v>91</v>
      </c>
      <c r="I3" s="209" t="s">
        <v>324</v>
      </c>
      <c r="J3" s="209" t="s">
        <v>215</v>
      </c>
      <c r="K3" s="209" t="s">
        <v>94</v>
      </c>
      <c r="L3" s="209" t="s">
        <v>95</v>
      </c>
      <c r="M3" s="210" t="s">
        <v>96</v>
      </c>
      <c r="N3" s="215" t="s">
        <v>325</v>
      </c>
      <c r="O3" s="216" t="s">
        <v>326</v>
      </c>
      <c r="P3" s="215" t="s">
        <v>327</v>
      </c>
      <c r="Q3" s="216" t="s">
        <v>328</v>
      </c>
      <c r="R3" s="215" t="s">
        <v>329</v>
      </c>
      <c r="S3" s="216" t="s">
        <v>330</v>
      </c>
      <c r="T3" s="215" t="s">
        <v>331</v>
      </c>
      <c r="U3" s="216" t="s">
        <v>332</v>
      </c>
      <c r="V3" s="209" t="s">
        <v>333</v>
      </c>
    </row>
    <row r="4" spans="1:22" ht="15" customHeight="1">
      <c r="A4" s="705" t="s">
        <v>334</v>
      </c>
      <c r="B4" s="695" t="s">
        <v>335</v>
      </c>
      <c r="C4" s="696" t="s">
        <v>103</v>
      </c>
      <c r="D4" s="697" t="s">
        <v>336</v>
      </c>
      <c r="E4" s="695" t="s">
        <v>43</v>
      </c>
      <c r="F4" s="695" t="s">
        <v>292</v>
      </c>
      <c r="G4" s="696">
        <v>1</v>
      </c>
      <c r="H4" s="695" t="s">
        <v>126</v>
      </c>
      <c r="I4" s="696">
        <v>2</v>
      </c>
      <c r="J4" s="696" t="s">
        <v>106</v>
      </c>
      <c r="K4" s="696" t="s">
        <v>107</v>
      </c>
      <c r="L4" s="696" t="s">
        <v>107</v>
      </c>
      <c r="M4" s="695" t="s">
        <v>337</v>
      </c>
      <c r="N4" s="706">
        <v>6.2103299999999999</v>
      </c>
      <c r="O4" s="707">
        <v>1.1056999999999999</v>
      </c>
      <c r="P4" s="698">
        <v>26.2897</v>
      </c>
      <c r="Q4" s="699">
        <v>1.7615000000000001</v>
      </c>
      <c r="R4" s="706">
        <v>14.93947</v>
      </c>
      <c r="S4" s="707">
        <v>0.39245000000000002</v>
      </c>
      <c r="T4" s="708">
        <v>30.967559999999999</v>
      </c>
      <c r="U4" s="709">
        <v>0.49374000000000001</v>
      </c>
      <c r="V4" s="214" t="s">
        <v>109</v>
      </c>
    </row>
    <row r="5" spans="1:22">
      <c r="A5" s="710" t="s">
        <v>338</v>
      </c>
      <c r="B5" s="700" t="s">
        <v>339</v>
      </c>
      <c r="C5" s="701" t="s">
        <v>103</v>
      </c>
      <c r="D5" s="702" t="s">
        <v>219</v>
      </c>
      <c r="E5" s="700" t="s">
        <v>43</v>
      </c>
      <c r="F5" s="700" t="s">
        <v>46</v>
      </c>
      <c r="G5" s="701">
        <v>2</v>
      </c>
      <c r="H5" s="700" t="s">
        <v>105</v>
      </c>
      <c r="I5" s="701">
        <v>1</v>
      </c>
      <c r="J5" s="701" t="s">
        <v>106</v>
      </c>
      <c r="K5" s="701" t="s">
        <v>107</v>
      </c>
      <c r="L5" s="701" t="s">
        <v>107</v>
      </c>
      <c r="M5" s="700" t="s">
        <v>340</v>
      </c>
      <c r="N5" s="711">
        <v>23.489840000000001</v>
      </c>
      <c r="O5" s="712">
        <v>2.0680499999999999</v>
      </c>
      <c r="P5" s="703"/>
      <c r="Q5" s="704"/>
      <c r="R5" s="711">
        <v>15.51806</v>
      </c>
      <c r="S5" s="712">
        <v>0.37108999999999998</v>
      </c>
      <c r="T5" s="713"/>
      <c r="U5" s="713"/>
      <c r="V5" s="89" t="s">
        <v>119</v>
      </c>
    </row>
    <row r="6" spans="1:22">
      <c r="A6" s="710" t="s">
        <v>341</v>
      </c>
      <c r="B6" s="700" t="s">
        <v>342</v>
      </c>
      <c r="C6" s="701" t="s">
        <v>112</v>
      </c>
      <c r="D6" s="702" t="s">
        <v>219</v>
      </c>
      <c r="E6" s="700" t="s">
        <v>43</v>
      </c>
      <c r="F6" s="700" t="s">
        <v>343</v>
      </c>
      <c r="G6" s="701">
        <v>2</v>
      </c>
      <c r="H6" s="700" t="s">
        <v>115</v>
      </c>
      <c r="I6" s="701">
        <v>1</v>
      </c>
      <c r="J6" s="701" t="s">
        <v>116</v>
      </c>
      <c r="K6" s="701">
        <v>4</v>
      </c>
      <c r="L6" s="701" t="s">
        <v>246</v>
      </c>
      <c r="M6" s="700" t="s">
        <v>344</v>
      </c>
      <c r="N6" s="711">
        <v>38.844180000000001</v>
      </c>
      <c r="O6" s="712">
        <v>2.2566099999999998</v>
      </c>
      <c r="P6" s="703"/>
      <c r="Q6" s="704"/>
      <c r="R6" s="711">
        <v>34.826590000000003</v>
      </c>
      <c r="S6" s="712">
        <v>0.50083999999999995</v>
      </c>
      <c r="T6" s="714"/>
      <c r="U6" s="713"/>
      <c r="V6" s="89"/>
    </row>
    <row r="7" spans="1:22">
      <c r="A7" s="710" t="s">
        <v>345</v>
      </c>
      <c r="B7" s="700" t="s">
        <v>346</v>
      </c>
      <c r="C7" s="701" t="s">
        <v>103</v>
      </c>
      <c r="D7" s="702" t="s">
        <v>125</v>
      </c>
      <c r="E7" s="700" t="s">
        <v>294</v>
      </c>
      <c r="F7" s="700" t="s">
        <v>347</v>
      </c>
      <c r="G7" s="701">
        <v>4</v>
      </c>
      <c r="H7" s="700" t="s">
        <v>115</v>
      </c>
      <c r="I7" s="701">
        <v>1</v>
      </c>
      <c r="J7" s="701" t="s">
        <v>106</v>
      </c>
      <c r="K7" s="701" t="s">
        <v>107</v>
      </c>
      <c r="L7" s="701" t="s">
        <v>107</v>
      </c>
      <c r="M7" s="700" t="s">
        <v>348</v>
      </c>
      <c r="N7" s="711">
        <v>23.361969999999999</v>
      </c>
      <c r="O7" s="712">
        <v>1.7010700000000001</v>
      </c>
      <c r="P7" s="703"/>
      <c r="Q7" s="704"/>
      <c r="R7" s="711">
        <v>20.00046</v>
      </c>
      <c r="S7" s="712">
        <v>0.42612</v>
      </c>
      <c r="T7" s="713"/>
      <c r="U7" s="713"/>
      <c r="V7" s="89" t="s">
        <v>119</v>
      </c>
    </row>
    <row r="8" spans="1:22">
      <c r="A8" s="710" t="s">
        <v>349</v>
      </c>
      <c r="B8" s="700" t="s">
        <v>350</v>
      </c>
      <c r="C8" s="701" t="s">
        <v>103</v>
      </c>
      <c r="D8" s="702" t="s">
        <v>244</v>
      </c>
      <c r="E8" s="700" t="s">
        <v>294</v>
      </c>
      <c r="F8" s="700" t="s">
        <v>296</v>
      </c>
      <c r="G8" s="701">
        <v>1</v>
      </c>
      <c r="H8" s="700" t="s">
        <v>115</v>
      </c>
      <c r="I8" s="701">
        <v>1</v>
      </c>
      <c r="J8" s="701" t="s">
        <v>116</v>
      </c>
      <c r="K8" s="701">
        <v>4</v>
      </c>
      <c r="L8" s="701" t="s">
        <v>117</v>
      </c>
      <c r="M8" s="700" t="s">
        <v>351</v>
      </c>
      <c r="N8" s="711">
        <v>41.912990000000001</v>
      </c>
      <c r="O8" s="712">
        <v>2.70126</v>
      </c>
      <c r="P8" s="703"/>
      <c r="Q8" s="704"/>
      <c r="R8" s="711">
        <v>34.944800000000001</v>
      </c>
      <c r="S8" s="712">
        <v>0.51756999999999997</v>
      </c>
      <c r="T8" s="713"/>
      <c r="U8" s="713"/>
      <c r="V8" s="89" t="s">
        <v>119</v>
      </c>
    </row>
    <row r="9" spans="1:22">
      <c r="A9" s="710" t="s">
        <v>352</v>
      </c>
      <c r="B9" s="700" t="s">
        <v>353</v>
      </c>
      <c r="C9" s="701" t="s">
        <v>103</v>
      </c>
      <c r="D9" s="702" t="s">
        <v>134</v>
      </c>
      <c r="E9" s="700" t="s">
        <v>49</v>
      </c>
      <c r="F9" s="700" t="s">
        <v>297</v>
      </c>
      <c r="G9" s="701">
        <v>3</v>
      </c>
      <c r="H9" s="700" t="s">
        <v>105</v>
      </c>
      <c r="I9" s="701">
        <v>1</v>
      </c>
      <c r="J9" s="701" t="s">
        <v>106</v>
      </c>
      <c r="K9" s="701" t="s">
        <v>107</v>
      </c>
      <c r="L9" s="701" t="s">
        <v>107</v>
      </c>
      <c r="M9" s="700" t="s">
        <v>354</v>
      </c>
      <c r="N9" s="711">
        <v>20.020029999999998</v>
      </c>
      <c r="O9" s="712">
        <v>1.60554</v>
      </c>
      <c r="P9" s="703"/>
      <c r="Q9" s="704"/>
      <c r="R9" s="711">
        <v>23.630859999999998</v>
      </c>
      <c r="S9" s="712">
        <v>0.42463000000000001</v>
      </c>
      <c r="T9" s="713"/>
      <c r="U9" s="713"/>
      <c r="V9" s="89" t="s">
        <v>109</v>
      </c>
    </row>
    <row r="10" spans="1:22">
      <c r="A10" s="710" t="s">
        <v>355</v>
      </c>
      <c r="B10" s="700" t="s">
        <v>356</v>
      </c>
      <c r="C10" s="701" t="s">
        <v>103</v>
      </c>
      <c r="D10" s="702" t="s">
        <v>357</v>
      </c>
      <c r="E10" s="700" t="s">
        <v>298</v>
      </c>
      <c r="F10" s="700" t="s">
        <v>50</v>
      </c>
      <c r="G10" s="701">
        <v>2</v>
      </c>
      <c r="H10" s="700" t="s">
        <v>105</v>
      </c>
      <c r="I10" s="701">
        <v>1</v>
      </c>
      <c r="J10" s="701" t="s">
        <v>106</v>
      </c>
      <c r="K10" s="701" t="s">
        <v>107</v>
      </c>
      <c r="L10" s="701" t="s">
        <v>107</v>
      </c>
      <c r="M10" s="700" t="s">
        <v>358</v>
      </c>
      <c r="N10" s="711">
        <v>19.596329999999998</v>
      </c>
      <c r="O10" s="712">
        <v>1.7894699999999999</v>
      </c>
      <c r="P10" s="703"/>
      <c r="Q10" s="704"/>
      <c r="R10" s="711">
        <v>12.26843</v>
      </c>
      <c r="S10" s="712">
        <v>0.34289999999999998</v>
      </c>
      <c r="T10" s="703"/>
      <c r="U10" s="704"/>
      <c r="V10" s="89" t="s">
        <v>119</v>
      </c>
    </row>
    <row r="11" spans="1:22">
      <c r="A11" s="715" t="s">
        <v>359</v>
      </c>
      <c r="B11" s="700" t="s">
        <v>360</v>
      </c>
      <c r="C11" s="701" t="s">
        <v>112</v>
      </c>
      <c r="D11" s="702" t="s">
        <v>134</v>
      </c>
      <c r="E11" s="700" t="s">
        <v>298</v>
      </c>
      <c r="F11" s="700" t="s">
        <v>299</v>
      </c>
      <c r="G11" s="701">
        <v>1</v>
      </c>
      <c r="H11" s="700" t="s">
        <v>115</v>
      </c>
      <c r="I11" s="701">
        <v>1</v>
      </c>
      <c r="J11" s="701" t="s">
        <v>116</v>
      </c>
      <c r="K11" s="701">
        <v>4</v>
      </c>
      <c r="L11" s="701" t="s">
        <v>117</v>
      </c>
      <c r="M11" s="700" t="s">
        <v>361</v>
      </c>
      <c r="N11" s="711">
        <v>56.780230000000003</v>
      </c>
      <c r="O11" s="712">
        <v>2.3869699999999998</v>
      </c>
      <c r="P11" s="703"/>
      <c r="Q11" s="704"/>
      <c r="R11" s="711">
        <v>38.770049999999998</v>
      </c>
      <c r="S11" s="712">
        <v>0.50712000000000002</v>
      </c>
      <c r="T11" s="704"/>
      <c r="U11" s="704"/>
      <c r="V11" s="89" t="s">
        <v>119</v>
      </c>
    </row>
    <row r="12" spans="1:22">
      <c r="A12" t="s">
        <v>137</v>
      </c>
    </row>
    <row r="13" spans="1:22">
      <c r="A13" s="365" t="s">
        <v>119</v>
      </c>
      <c r="B13" s="364" t="s">
        <v>138</v>
      </c>
    </row>
    <row r="14" spans="1:22">
      <c r="A14" s="365" t="s">
        <v>109</v>
      </c>
      <c r="B14" s="364" t="s">
        <v>139</v>
      </c>
    </row>
  </sheetData>
  <conditionalFormatting sqref="V6">
    <cfRule type="expression" dxfId="0" priority="1">
      <formula>$C6="International Average"</formula>
    </cfRule>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4F040-B9CB-4A0B-A8FD-B25774C096C3}">
  <dimension ref="A2:M30"/>
  <sheetViews>
    <sheetView zoomScale="98" zoomScaleNormal="98" workbookViewId="0">
      <selection activeCell="A3" sqref="A3"/>
    </sheetView>
  </sheetViews>
  <sheetFormatPr defaultRowHeight="15"/>
  <cols>
    <col min="1" max="1" width="97.42578125" style="201" customWidth="1"/>
    <col min="2" max="4" width="13.7109375" style="195" customWidth="1"/>
    <col min="5" max="7" width="13.7109375" style="202" customWidth="1"/>
  </cols>
  <sheetData>
    <row r="2" spans="1:13">
      <c r="A2" s="4" t="s">
        <v>362</v>
      </c>
    </row>
    <row r="3" spans="1:13">
      <c r="A3" s="129"/>
      <c r="B3" s="682" t="s">
        <v>30</v>
      </c>
      <c r="C3" s="682"/>
      <c r="D3" s="682"/>
      <c r="E3" s="682" t="s">
        <v>141</v>
      </c>
      <c r="F3" s="682"/>
      <c r="G3" s="682"/>
    </row>
    <row r="4" spans="1:13" ht="45">
      <c r="A4" s="129"/>
      <c r="B4" s="203" t="s">
        <v>142</v>
      </c>
      <c r="C4" s="203" t="s">
        <v>143</v>
      </c>
      <c r="D4" s="203" t="s">
        <v>144</v>
      </c>
      <c r="E4" s="203" t="s">
        <v>142</v>
      </c>
      <c r="F4" s="203" t="s">
        <v>143</v>
      </c>
      <c r="G4" s="203" t="s">
        <v>144</v>
      </c>
    </row>
    <row r="5" spans="1:13">
      <c r="A5" s="130" t="s">
        <v>145</v>
      </c>
      <c r="B5" s="523"/>
      <c r="C5" s="523"/>
      <c r="D5" s="523"/>
      <c r="E5" s="503"/>
      <c r="F5" s="503"/>
      <c r="G5" s="503"/>
    </row>
    <row r="6" spans="1:13">
      <c r="A6" s="132" t="s">
        <v>363</v>
      </c>
      <c r="B6" s="524">
        <v>75.665371183122701</v>
      </c>
      <c r="C6" s="524">
        <v>22.3102348637509</v>
      </c>
      <c r="D6" s="524">
        <v>2.0243939531264199</v>
      </c>
      <c r="E6" s="525">
        <v>82.4</v>
      </c>
      <c r="F6" s="525">
        <v>16.8</v>
      </c>
      <c r="G6" s="503">
        <v>0.8</v>
      </c>
      <c r="J6" s="195"/>
      <c r="K6" s="196"/>
      <c r="L6" s="196"/>
      <c r="M6" s="196"/>
    </row>
    <row r="7" spans="1:13">
      <c r="A7" s="132" t="s">
        <v>364</v>
      </c>
      <c r="B7" s="524">
        <v>93.739154957904105</v>
      </c>
      <c r="C7" s="524">
        <v>6.2608450420958999</v>
      </c>
      <c r="D7" s="524">
        <v>0</v>
      </c>
      <c r="E7" s="524">
        <v>83.9</v>
      </c>
      <c r="F7" s="524">
        <v>15.8</v>
      </c>
      <c r="G7" s="503">
        <v>0.3</v>
      </c>
      <c r="J7" s="195"/>
      <c r="K7" s="196"/>
      <c r="L7" s="196"/>
      <c r="M7" s="196"/>
    </row>
    <row r="8" spans="1:13">
      <c r="A8" s="132" t="s">
        <v>365</v>
      </c>
      <c r="B8" s="524">
        <v>73.621093520131694</v>
      </c>
      <c r="C8" s="524">
        <v>23.178573104558399</v>
      </c>
      <c r="D8" s="524">
        <v>3.2003333753099499</v>
      </c>
      <c r="E8" s="524">
        <v>66.7</v>
      </c>
      <c r="F8" s="524">
        <v>28.7</v>
      </c>
      <c r="G8" s="503">
        <v>4.5999999999999996</v>
      </c>
      <c r="J8" s="195"/>
      <c r="K8" s="196"/>
      <c r="L8" s="196"/>
      <c r="M8" s="196"/>
    </row>
    <row r="9" spans="1:13">
      <c r="A9" s="534" t="s">
        <v>366</v>
      </c>
      <c r="B9" s="526"/>
      <c r="C9" s="513"/>
      <c r="D9" s="527"/>
      <c r="E9" s="527"/>
      <c r="F9" s="527"/>
      <c r="G9" s="512"/>
      <c r="J9" s="195"/>
    </row>
    <row r="10" spans="1:13">
      <c r="A10" s="535" t="s">
        <v>367</v>
      </c>
      <c r="B10" s="527">
        <v>42.146754806687639</v>
      </c>
      <c r="C10" s="527">
        <v>56.822091030859447</v>
      </c>
      <c r="D10" s="527">
        <v>1.0311541624529126</v>
      </c>
      <c r="E10" s="527">
        <v>47.6</v>
      </c>
      <c r="F10" s="527">
        <v>50.1</v>
      </c>
      <c r="G10" s="512">
        <v>2.2999999999999998</v>
      </c>
      <c r="J10" s="195"/>
    </row>
    <row r="11" spans="1:13">
      <c r="A11" s="535" t="s">
        <v>368</v>
      </c>
      <c r="B11" s="527">
        <v>37.37736938637245</v>
      </c>
      <c r="C11" s="527">
        <v>60.87456224954294</v>
      </c>
      <c r="D11" s="527">
        <v>1.7480683640846144</v>
      </c>
      <c r="E11" s="527">
        <v>52.2</v>
      </c>
      <c r="F11" s="527">
        <v>39.9</v>
      </c>
      <c r="G11" s="512">
        <v>7.9</v>
      </c>
      <c r="J11" s="195"/>
    </row>
    <row r="12" spans="1:13">
      <c r="A12" s="535" t="s">
        <v>369</v>
      </c>
      <c r="B12" s="527">
        <v>5.972430926404126</v>
      </c>
      <c r="C12" s="527">
        <v>72.356644431611642</v>
      </c>
      <c r="D12" s="527">
        <v>21.670924641984232</v>
      </c>
      <c r="E12" s="527">
        <v>27.5</v>
      </c>
      <c r="F12" s="527">
        <v>41.3</v>
      </c>
      <c r="G12" s="512">
        <v>31.2</v>
      </c>
      <c r="J12" s="195"/>
    </row>
    <row r="13" spans="1:13">
      <c r="A13" s="535" t="s">
        <v>370</v>
      </c>
      <c r="B13" s="527">
        <v>2.0963493141306371</v>
      </c>
      <c r="C13" s="527">
        <v>69.575103938573562</v>
      </c>
      <c r="D13" s="527">
        <v>28.328546747295807</v>
      </c>
      <c r="E13" s="527">
        <v>12.2</v>
      </c>
      <c r="F13" s="527">
        <v>36.1</v>
      </c>
      <c r="G13" s="512">
        <v>51.7</v>
      </c>
      <c r="J13" s="195"/>
    </row>
    <row r="14" spans="1:13">
      <c r="A14" s="535" t="s">
        <v>371</v>
      </c>
      <c r="B14" s="527">
        <v>1.5192936727855193</v>
      </c>
      <c r="C14" s="527">
        <v>56.382033703224621</v>
      </c>
      <c r="D14" s="527">
        <v>42.098672623989856</v>
      </c>
      <c r="E14" s="527">
        <v>9.1</v>
      </c>
      <c r="F14" s="527">
        <v>43</v>
      </c>
      <c r="G14" s="512">
        <v>47.9</v>
      </c>
      <c r="J14" s="195"/>
    </row>
    <row r="15" spans="1:13">
      <c r="A15" s="535" t="s">
        <v>372</v>
      </c>
      <c r="B15" s="527">
        <v>3.4627057752969601</v>
      </c>
      <c r="C15" s="527">
        <v>51.195440312023713</v>
      </c>
      <c r="D15" s="527">
        <v>45.341853912679333</v>
      </c>
      <c r="E15" s="527">
        <v>10</v>
      </c>
      <c r="F15" s="527">
        <v>40.700000000000003</v>
      </c>
      <c r="G15" s="512">
        <v>49.3</v>
      </c>
      <c r="J15" s="195"/>
    </row>
    <row r="16" spans="1:13" ht="30">
      <c r="A16" s="535" t="s">
        <v>373</v>
      </c>
      <c r="B16" s="527">
        <v>12.739897298846298</v>
      </c>
      <c r="C16" s="527">
        <v>40.987175534477657</v>
      </c>
      <c r="D16" s="527">
        <v>46.272927166676055</v>
      </c>
      <c r="E16" s="527">
        <v>33.1</v>
      </c>
      <c r="F16" s="527">
        <v>32.200000000000003</v>
      </c>
      <c r="G16" s="512">
        <v>34.700000000000003</v>
      </c>
      <c r="J16" s="195"/>
    </row>
    <row r="17" spans="1:13">
      <c r="A17" s="193" t="s">
        <v>374</v>
      </c>
      <c r="B17" s="528"/>
      <c r="C17" s="529"/>
      <c r="D17" s="530"/>
      <c r="E17" s="530"/>
      <c r="F17" s="530"/>
      <c r="G17" s="531"/>
      <c r="J17" s="195"/>
    </row>
    <row r="18" spans="1:13" ht="30">
      <c r="A18" s="194" t="s">
        <v>375</v>
      </c>
      <c r="B18" s="530">
        <v>41.65566703445058</v>
      </c>
      <c r="C18" s="530">
        <v>31.500249648356466</v>
      </c>
      <c r="D18" s="530">
        <v>26.844083317192958</v>
      </c>
      <c r="E18" s="530">
        <v>61.1</v>
      </c>
      <c r="F18" s="530">
        <v>35</v>
      </c>
      <c r="G18" s="531">
        <v>3.9</v>
      </c>
      <c r="J18" s="195"/>
    </row>
    <row r="19" spans="1:13">
      <c r="A19" s="194" t="s">
        <v>376</v>
      </c>
      <c r="B19" s="530">
        <v>22.065440049063199</v>
      </c>
      <c r="C19" s="530">
        <v>51.964496842925371</v>
      </c>
      <c r="D19" s="530">
        <v>25.970063108011431</v>
      </c>
      <c r="E19" s="530">
        <v>57.1</v>
      </c>
      <c r="F19" s="530">
        <v>37.799999999999997</v>
      </c>
      <c r="G19" s="531">
        <v>5.0999999999999996</v>
      </c>
      <c r="J19" s="195"/>
    </row>
    <row r="20" spans="1:13">
      <c r="A20" s="194" t="s">
        <v>377</v>
      </c>
      <c r="B20" s="530">
        <v>2.1753699670432591</v>
      </c>
      <c r="C20" s="530">
        <v>53.301458715760965</v>
      </c>
      <c r="D20" s="530">
        <v>44.523171317195775</v>
      </c>
      <c r="E20" s="530">
        <v>19.8</v>
      </c>
      <c r="F20" s="530">
        <v>58.7</v>
      </c>
      <c r="G20" s="531">
        <v>21.5</v>
      </c>
      <c r="J20" s="195"/>
    </row>
    <row r="21" spans="1:13">
      <c r="A21" s="194" t="s">
        <v>378</v>
      </c>
      <c r="B21" s="530">
        <v>12.337122989645163</v>
      </c>
      <c r="C21" s="530">
        <v>17.516309522681698</v>
      </c>
      <c r="D21" s="530">
        <v>70.146567487673138</v>
      </c>
      <c r="E21" s="530">
        <v>32.5</v>
      </c>
      <c r="F21" s="530">
        <v>32.5</v>
      </c>
      <c r="G21" s="531">
        <v>35</v>
      </c>
      <c r="J21" s="195"/>
    </row>
    <row r="22" spans="1:13">
      <c r="A22" s="194" t="s">
        <v>379</v>
      </c>
      <c r="B22" s="530">
        <v>2.6788596778554457</v>
      </c>
      <c r="C22" s="530">
        <v>26.942435998540621</v>
      </c>
      <c r="D22" s="530">
        <v>70.378704323603941</v>
      </c>
      <c r="E22" s="530">
        <v>23.3</v>
      </c>
      <c r="F22" s="530">
        <v>44.6</v>
      </c>
      <c r="G22" s="531">
        <v>32.1</v>
      </c>
      <c r="J22" s="195"/>
    </row>
    <row r="23" spans="1:13">
      <c r="A23" s="194" t="s">
        <v>380</v>
      </c>
      <c r="B23" s="530">
        <v>2.2748466626219406</v>
      </c>
      <c r="C23" s="530">
        <v>33.135305234701192</v>
      </c>
      <c r="D23" s="530">
        <v>64.589848102676868</v>
      </c>
      <c r="E23" s="530">
        <v>17.2</v>
      </c>
      <c r="F23" s="530">
        <v>35</v>
      </c>
      <c r="G23" s="531">
        <v>47.8</v>
      </c>
      <c r="J23" s="195"/>
      <c r="K23" s="196"/>
      <c r="L23" s="196"/>
      <c r="M23" s="196"/>
    </row>
    <row r="24" spans="1:13">
      <c r="A24" s="135" t="s">
        <v>381</v>
      </c>
      <c r="B24" s="532"/>
      <c r="C24" s="510"/>
      <c r="D24" s="533"/>
      <c r="E24" s="533"/>
      <c r="F24" s="533"/>
      <c r="G24" s="509"/>
      <c r="J24" s="195"/>
      <c r="K24" s="196"/>
      <c r="L24" s="196"/>
      <c r="M24" s="196"/>
    </row>
    <row r="25" spans="1:13" ht="30">
      <c r="A25" s="95" t="s">
        <v>382</v>
      </c>
      <c r="B25" s="533">
        <v>28.309332084907339</v>
      </c>
      <c r="C25" s="533">
        <v>37.824666790787816</v>
      </c>
      <c r="D25" s="533">
        <v>33.866001124304837</v>
      </c>
      <c r="E25" s="533">
        <v>33.5</v>
      </c>
      <c r="F25" s="533">
        <v>29.1</v>
      </c>
      <c r="G25" s="509">
        <v>37.299999999999997</v>
      </c>
      <c r="J25" s="195"/>
      <c r="K25" s="196"/>
      <c r="L25" s="196"/>
      <c r="M25" s="196"/>
    </row>
    <row r="26" spans="1:13">
      <c r="A26" s="95" t="s">
        <v>383</v>
      </c>
      <c r="B26" s="533">
        <v>46.344581805697317</v>
      </c>
      <c r="C26" s="533">
        <v>37.066093418787418</v>
      </c>
      <c r="D26" s="533">
        <v>16.589324775515266</v>
      </c>
      <c r="E26" s="533">
        <v>38.9</v>
      </c>
      <c r="F26" s="533">
        <v>30.3</v>
      </c>
      <c r="G26" s="509">
        <v>30.8</v>
      </c>
      <c r="I26" s="83"/>
      <c r="J26" s="195"/>
      <c r="K26" s="196"/>
      <c r="L26" s="196"/>
      <c r="M26" s="196"/>
    </row>
    <row r="27" spans="1:13">
      <c r="A27" s="95" t="s">
        <v>384</v>
      </c>
      <c r="B27" s="533">
        <v>41.952141568251662</v>
      </c>
      <c r="C27" s="533">
        <v>41.453956564716734</v>
      </c>
      <c r="D27" s="533">
        <v>16.593901867031608</v>
      </c>
      <c r="E27" s="533">
        <v>42.4</v>
      </c>
      <c r="F27" s="533">
        <v>34.5</v>
      </c>
      <c r="G27" s="509">
        <v>23.1</v>
      </c>
      <c r="I27" s="83"/>
      <c r="J27" s="195"/>
      <c r="K27" s="196"/>
      <c r="L27" s="196"/>
      <c r="M27" s="196"/>
    </row>
    <row r="28" spans="1:13">
      <c r="A28" s="95" t="s">
        <v>385</v>
      </c>
      <c r="B28" s="533">
        <v>18.027510564247727</v>
      </c>
      <c r="C28" s="533">
        <v>46.702997314287529</v>
      </c>
      <c r="D28" s="533">
        <v>35.269492121464751</v>
      </c>
      <c r="E28" s="533">
        <v>27.1</v>
      </c>
      <c r="F28" s="533">
        <v>36.5</v>
      </c>
      <c r="G28" s="509">
        <v>36.4</v>
      </c>
      <c r="J28" s="195"/>
      <c r="K28" s="196"/>
      <c r="L28" s="196"/>
      <c r="M28" s="196"/>
    </row>
    <row r="29" spans="1:13">
      <c r="A29" s="95" t="s">
        <v>386</v>
      </c>
      <c r="B29" s="533">
        <v>24.846116435772529</v>
      </c>
      <c r="C29" s="533">
        <v>32.791814396248334</v>
      </c>
      <c r="D29" s="533">
        <v>42.362069167979129</v>
      </c>
      <c r="E29" s="533">
        <v>21.3</v>
      </c>
      <c r="F29" s="533">
        <v>34.5</v>
      </c>
      <c r="G29" s="509">
        <v>44.2</v>
      </c>
      <c r="J29" s="195"/>
      <c r="K29" s="196"/>
      <c r="L29" s="196"/>
      <c r="M29" s="196"/>
    </row>
    <row r="30" spans="1:13">
      <c r="A30" s="95" t="s">
        <v>387</v>
      </c>
      <c r="B30" s="533">
        <v>9.3965428298489666</v>
      </c>
      <c r="C30" s="533">
        <v>29.664521478081841</v>
      </c>
      <c r="D30" s="533">
        <v>60.938935692069194</v>
      </c>
      <c r="E30" s="533">
        <v>8.5</v>
      </c>
      <c r="F30" s="533">
        <v>23.2</v>
      </c>
      <c r="G30" s="509">
        <v>68.2</v>
      </c>
    </row>
  </sheetData>
  <mergeCells count="2">
    <mergeCell ref="B3:D3"/>
    <mergeCell ref="E3:G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R11"/>
  <sheetViews>
    <sheetView zoomScale="70" zoomScaleNormal="70" workbookViewId="0">
      <selection activeCell="C5" sqref="C5"/>
    </sheetView>
  </sheetViews>
  <sheetFormatPr defaultRowHeight="15"/>
  <cols>
    <col min="1" max="1" width="5.85546875" customWidth="1"/>
    <col min="2" max="2" width="42.85546875" customWidth="1"/>
    <col min="3" max="3" width="9.85546875" style="83" customWidth="1"/>
    <col min="5" max="5" width="8.7109375" style="83" bestFit="1" customWidth="1"/>
    <col min="7" max="7" width="8.85546875" customWidth="1"/>
    <col min="8" max="8" width="8.85546875" style="6"/>
    <col min="10" max="11" width="8.85546875" style="6"/>
  </cols>
  <sheetData>
    <row r="2" spans="1:18">
      <c r="A2" s="4" t="s">
        <v>29</v>
      </c>
    </row>
    <row r="3" spans="1:18" ht="31.15" customHeight="1">
      <c r="A3" s="560"/>
      <c r="B3" s="375"/>
      <c r="C3" s="562" t="s">
        <v>30</v>
      </c>
      <c r="D3" s="563"/>
      <c r="E3" s="564" t="s">
        <v>31</v>
      </c>
      <c r="F3" s="564"/>
      <c r="G3" s="565"/>
      <c r="H3" s="565"/>
      <c r="I3" s="566"/>
      <c r="J3" s="551" t="s">
        <v>32</v>
      </c>
      <c r="K3" s="552"/>
    </row>
    <row r="4" spans="1:18">
      <c r="A4" s="561"/>
      <c r="B4" s="19" t="s">
        <v>33</v>
      </c>
      <c r="C4" s="290" t="s">
        <v>34</v>
      </c>
      <c r="D4" s="291" t="s">
        <v>35</v>
      </c>
      <c r="E4" s="292" t="s">
        <v>36</v>
      </c>
      <c r="F4" s="291" t="s">
        <v>37</v>
      </c>
      <c r="G4" s="245" t="s">
        <v>38</v>
      </c>
      <c r="H4" s="246" t="s">
        <v>39</v>
      </c>
      <c r="I4" s="247" t="s">
        <v>40</v>
      </c>
      <c r="J4" s="248" t="s">
        <v>41</v>
      </c>
      <c r="K4" s="249" t="s">
        <v>42</v>
      </c>
    </row>
    <row r="5" spans="1:18" s="4" customFormat="1" ht="16.149999999999999" customHeight="1">
      <c r="A5" s="553" t="s">
        <v>43</v>
      </c>
      <c r="B5" s="16" t="s">
        <v>44</v>
      </c>
      <c r="C5" s="250">
        <v>58.868499999999997</v>
      </c>
      <c r="D5" s="41">
        <v>0.66888999999999998</v>
      </c>
      <c r="E5" s="98">
        <v>42.870300619562499</v>
      </c>
      <c r="F5" s="39">
        <v>0.15675682405649499</v>
      </c>
      <c r="G5" s="40">
        <f t="shared" ref="G5:G11" si="0">C5-E5</f>
        <v>15.998199380437498</v>
      </c>
      <c r="H5" s="41">
        <f t="shared" ref="H5:H11" si="1">SQRT(((D5*D5)+((27*27)-1)*(F5*F5))/(28*28))</f>
        <v>0.15293197770430428</v>
      </c>
      <c r="I5" s="41">
        <f t="shared" ref="I5:I11" si="2">G5/H5</f>
        <v>104.60990317780497</v>
      </c>
      <c r="J5" s="40">
        <f t="shared" ref="J5:J11" si="3">G5-(1.96*H5)</f>
        <v>15.698452704137061</v>
      </c>
      <c r="K5" s="53">
        <f t="shared" ref="K5:K11" si="4">G5+(1.96*H5)</f>
        <v>16.297946056737935</v>
      </c>
      <c r="M5" s="192"/>
      <c r="P5" s="207"/>
      <c r="Q5" s="137"/>
      <c r="R5" s="122"/>
    </row>
    <row r="6" spans="1:18" s="4" customFormat="1" ht="16.149999999999999" customHeight="1">
      <c r="A6" s="554"/>
      <c r="B6" s="7" t="s">
        <v>45</v>
      </c>
      <c r="C6" s="251">
        <v>61.494</v>
      </c>
      <c r="D6" s="43">
        <v>0.90722999999999998</v>
      </c>
      <c r="E6" s="101">
        <v>44.880606309239099</v>
      </c>
      <c r="F6" s="44">
        <v>0.173068566429676</v>
      </c>
      <c r="G6" s="42">
        <f t="shared" si="0"/>
        <v>16.613393690760901</v>
      </c>
      <c r="H6" s="43">
        <f t="shared" si="1"/>
        <v>0.16989136969049468</v>
      </c>
      <c r="I6" s="43">
        <f t="shared" si="2"/>
        <v>97.788332162056918</v>
      </c>
      <c r="J6" s="42">
        <f t="shared" si="3"/>
        <v>16.280406606167531</v>
      </c>
      <c r="K6" s="54">
        <f t="shared" si="4"/>
        <v>16.946380775354271</v>
      </c>
      <c r="M6" s="192"/>
      <c r="P6" s="207"/>
      <c r="Q6" s="137"/>
      <c r="R6" s="122"/>
    </row>
    <row r="7" spans="1:18" s="4" customFormat="1">
      <c r="A7" s="555"/>
      <c r="B7" s="24" t="s">
        <v>46</v>
      </c>
      <c r="C7" s="252">
        <v>54.043700000000001</v>
      </c>
      <c r="D7" s="46">
        <v>0.87912999999999997</v>
      </c>
      <c r="E7" s="104">
        <v>31.035734456749498</v>
      </c>
      <c r="F7" s="47">
        <v>0.15665596959698</v>
      </c>
      <c r="G7" s="45">
        <f t="shared" si="0"/>
        <v>23.007965543250503</v>
      </c>
      <c r="H7" s="43">
        <f t="shared" si="1"/>
        <v>0.1541880689803177</v>
      </c>
      <c r="I7" s="46">
        <f t="shared" si="2"/>
        <v>149.22014196952878</v>
      </c>
      <c r="J7" s="45">
        <f t="shared" si="3"/>
        <v>22.70575692804908</v>
      </c>
      <c r="K7" s="55">
        <f t="shared" si="4"/>
        <v>23.310174158451925</v>
      </c>
      <c r="M7" s="192"/>
      <c r="P7" s="207"/>
      <c r="Q7" s="137"/>
      <c r="R7" s="122"/>
    </row>
    <row r="8" spans="1:18" s="4" customFormat="1" ht="37.5" customHeight="1">
      <c r="A8" s="556" t="s">
        <v>47</v>
      </c>
      <c r="B8" s="243" t="s">
        <v>48</v>
      </c>
      <c r="C8" s="239">
        <v>43.869900000000001</v>
      </c>
      <c r="D8" s="58">
        <v>0.80557999999999996</v>
      </c>
      <c r="E8" s="240">
        <v>34.5232405303001</v>
      </c>
      <c r="F8" s="107">
        <v>0.165085533217773</v>
      </c>
      <c r="G8" s="57">
        <f t="shared" si="0"/>
        <v>9.346659469699901</v>
      </c>
      <c r="H8" s="58">
        <f t="shared" si="1"/>
        <v>0.16166115104892712</v>
      </c>
      <c r="I8" s="58">
        <f t="shared" si="2"/>
        <v>57.816361006059601</v>
      </c>
      <c r="J8" s="57">
        <f t="shared" si="3"/>
        <v>9.0298036136440043</v>
      </c>
      <c r="K8" s="60">
        <f t="shared" si="4"/>
        <v>9.6635153257557977</v>
      </c>
      <c r="M8" s="192"/>
      <c r="P8" s="207"/>
      <c r="Q8" s="137"/>
      <c r="R8" s="122"/>
    </row>
    <row r="9" spans="1:18" s="4" customFormat="1" ht="34.5" customHeight="1">
      <c r="A9" s="557"/>
      <c r="B9" s="244" t="s">
        <v>49</v>
      </c>
      <c r="C9" s="241">
        <v>57.277500000000003</v>
      </c>
      <c r="D9" s="52">
        <v>0.73292000000000002</v>
      </c>
      <c r="E9" s="242">
        <v>40.387317466389298</v>
      </c>
      <c r="F9" s="114">
        <v>0.17921485649841198</v>
      </c>
      <c r="G9" s="51">
        <f t="shared" si="0"/>
        <v>16.890182533610705</v>
      </c>
      <c r="H9" s="52">
        <f t="shared" si="1"/>
        <v>0.17466823542358526</v>
      </c>
      <c r="I9" s="52">
        <f t="shared" si="2"/>
        <v>96.6986498297792</v>
      </c>
      <c r="J9" s="51">
        <f t="shared" si="3"/>
        <v>16.547832792180479</v>
      </c>
      <c r="K9" s="64">
        <f t="shared" si="4"/>
        <v>17.232532275040931</v>
      </c>
      <c r="M9" s="192"/>
      <c r="P9" s="207"/>
      <c r="Q9" s="137"/>
      <c r="R9" s="122"/>
    </row>
    <row r="10" spans="1:18" s="4" customFormat="1" ht="16.149999999999999" customHeight="1">
      <c r="A10" s="558" t="s">
        <v>50</v>
      </c>
      <c r="B10" s="8" t="s">
        <v>51</v>
      </c>
      <c r="C10" s="253">
        <v>58.720700000000001</v>
      </c>
      <c r="D10" s="117">
        <v>0.80435000000000001</v>
      </c>
      <c r="E10" s="118">
        <v>40.171906200051097</v>
      </c>
      <c r="F10" s="119">
        <v>0.17469127670436499</v>
      </c>
      <c r="G10" s="70">
        <f t="shared" si="0"/>
        <v>18.548793799948903</v>
      </c>
      <c r="H10" s="71">
        <f t="shared" si="1"/>
        <v>0.17077025984814803</v>
      </c>
      <c r="I10" s="73">
        <f t="shared" si="2"/>
        <v>108.61840824299748</v>
      </c>
      <c r="J10" s="153">
        <f t="shared" si="3"/>
        <v>18.214084090646534</v>
      </c>
      <c r="K10" s="154">
        <f t="shared" si="4"/>
        <v>18.883503509251273</v>
      </c>
      <c r="M10" s="192"/>
      <c r="P10" s="207"/>
      <c r="Q10" s="137"/>
      <c r="R10" s="122"/>
    </row>
    <row r="11" spans="1:18" s="4" customFormat="1" ht="16.149999999999999" customHeight="1">
      <c r="A11" s="559"/>
      <c r="B11" s="17" t="s">
        <v>52</v>
      </c>
      <c r="C11" s="254">
        <v>48.119100000000003</v>
      </c>
      <c r="D11" s="66">
        <v>0.91922999999999999</v>
      </c>
      <c r="E11" s="121">
        <v>36.513341883782999</v>
      </c>
      <c r="F11" s="67">
        <v>0.29220487612706703</v>
      </c>
      <c r="G11" s="65">
        <f t="shared" si="0"/>
        <v>11.605758116217004</v>
      </c>
      <c r="H11" s="66">
        <f t="shared" si="1"/>
        <v>0.28348305083164466</v>
      </c>
      <c r="I11" s="68">
        <f t="shared" si="2"/>
        <v>40.939866006696285</v>
      </c>
      <c r="J11" s="65">
        <f t="shared" si="3"/>
        <v>11.050131336586981</v>
      </c>
      <c r="K11" s="68">
        <f t="shared" si="4"/>
        <v>12.161384895847027</v>
      </c>
      <c r="M11" s="192"/>
      <c r="P11" s="207"/>
      <c r="Q11" s="137"/>
      <c r="R11" s="122"/>
    </row>
  </sheetData>
  <mergeCells count="8">
    <mergeCell ref="J3:K3"/>
    <mergeCell ref="A5:A7"/>
    <mergeCell ref="A8:A9"/>
    <mergeCell ref="A10:A11"/>
    <mergeCell ref="A3:A4"/>
    <mergeCell ref="C3:D3"/>
    <mergeCell ref="E3:F3"/>
    <mergeCell ref="G3:I3"/>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5CB38-5E69-4F44-B692-6AAB9A886D16}">
  <dimension ref="A2:M22"/>
  <sheetViews>
    <sheetView zoomScaleNormal="100" workbookViewId="0">
      <selection activeCell="A11" sqref="A11:A13"/>
    </sheetView>
  </sheetViews>
  <sheetFormatPr defaultRowHeight="15"/>
  <cols>
    <col min="1" max="1" width="5.85546875" customWidth="1"/>
    <col min="2" max="2" width="57.7109375" bestFit="1" customWidth="1"/>
    <col min="3" max="3" width="9.85546875" style="83" customWidth="1"/>
    <col min="5" max="5" width="8.7109375" style="83" bestFit="1" customWidth="1"/>
    <col min="7" max="7" width="8.85546875" customWidth="1"/>
    <col min="8" max="8" width="8.85546875" style="6"/>
    <col min="10" max="11" width="8.85546875" style="6"/>
  </cols>
  <sheetData>
    <row r="2" spans="1:13">
      <c r="A2" s="4" t="s">
        <v>388</v>
      </c>
    </row>
    <row r="3" spans="1:13" ht="31.15" customHeight="1">
      <c r="A3" s="560"/>
      <c r="B3" s="18"/>
      <c r="C3" s="657" t="s">
        <v>30</v>
      </c>
      <c r="D3" s="658"/>
      <c r="E3" s="659" t="s">
        <v>31</v>
      </c>
      <c r="F3" s="659"/>
      <c r="G3" s="649"/>
      <c r="H3" s="649"/>
      <c r="I3" s="649"/>
      <c r="J3" s="683" t="s">
        <v>32</v>
      </c>
      <c r="K3" s="652"/>
    </row>
    <row r="4" spans="1:13">
      <c r="A4" s="561"/>
      <c r="B4" s="388" t="s">
        <v>33</v>
      </c>
      <c r="C4" s="469" t="s">
        <v>34</v>
      </c>
      <c r="D4" s="470" t="s">
        <v>35</v>
      </c>
      <c r="E4" s="471" t="s">
        <v>36</v>
      </c>
      <c r="F4" s="470" t="s">
        <v>37</v>
      </c>
      <c r="G4" s="472" t="s">
        <v>38</v>
      </c>
      <c r="H4" s="473" t="s">
        <v>39</v>
      </c>
      <c r="I4" s="474" t="s">
        <v>40</v>
      </c>
      <c r="J4" s="473" t="s">
        <v>41</v>
      </c>
      <c r="K4" s="475" t="s">
        <v>42</v>
      </c>
    </row>
    <row r="5" spans="1:13" s="4" customFormat="1" ht="16.149999999999999" customHeight="1">
      <c r="A5" s="553" t="s">
        <v>389</v>
      </c>
      <c r="B5" s="139" t="s">
        <v>167</v>
      </c>
      <c r="C5" s="313">
        <v>47.530500000000004</v>
      </c>
      <c r="D5" s="39">
        <v>0.84474000000000005</v>
      </c>
      <c r="E5" s="98">
        <v>36.066143841018601</v>
      </c>
      <c r="F5" s="39">
        <v>0.19610657843423199</v>
      </c>
      <c r="G5" s="314">
        <f t="shared" ref="G5:G22" si="0">C5-E5</f>
        <v>11.464356158981403</v>
      </c>
      <c r="H5" s="39">
        <f t="shared" ref="H5:H22" si="1">SQRT(((D5*D5)+((16*16)-1)*(F5*F5))/(17*17))</f>
        <v>0.19079438872677543</v>
      </c>
      <c r="I5" s="162">
        <f t="shared" ref="I5:I22" si="2">G5/H5</f>
        <v>60.087491228050645</v>
      </c>
      <c r="J5" s="314">
        <f t="shared" ref="J5:J22" si="3">G5-(1.96*H5)</f>
        <v>11.090399157076924</v>
      </c>
      <c r="K5" s="162">
        <f t="shared" ref="K5:K22" si="4">G5+(1.96*H5)</f>
        <v>11.838313160885882</v>
      </c>
      <c r="M5" s="192"/>
    </row>
    <row r="6" spans="1:13" s="4" customFormat="1" ht="16.149999999999999" customHeight="1">
      <c r="A6" s="554"/>
      <c r="B6" s="390" t="s">
        <v>390</v>
      </c>
      <c r="C6" s="197">
        <v>48.1432</v>
      </c>
      <c r="D6" s="44">
        <v>0.85818000000000005</v>
      </c>
      <c r="E6" s="101">
        <v>38.099181660144097</v>
      </c>
      <c r="F6" s="44">
        <v>0.19854263387321602</v>
      </c>
      <c r="G6" s="316">
        <f t="shared" si="0"/>
        <v>10.044018339855903</v>
      </c>
      <c r="H6" s="44">
        <f t="shared" si="1"/>
        <v>0.19320966940899112</v>
      </c>
      <c r="I6" s="315">
        <f t="shared" si="2"/>
        <v>51.985070781289267</v>
      </c>
      <c r="J6" s="316">
        <f t="shared" si="3"/>
        <v>9.6653273878142798</v>
      </c>
      <c r="K6" s="315">
        <f t="shared" si="4"/>
        <v>10.422709291897526</v>
      </c>
      <c r="M6" s="192"/>
    </row>
    <row r="7" spans="1:13" s="4" customFormat="1">
      <c r="A7" s="554"/>
      <c r="B7" s="390" t="s">
        <v>168</v>
      </c>
      <c r="C7" s="197">
        <v>59.625500000000002</v>
      </c>
      <c r="D7" s="44">
        <v>0.81867000000000001</v>
      </c>
      <c r="E7" s="101">
        <v>47.470424586476604</v>
      </c>
      <c r="F7" s="44">
        <v>0.21969050570974899</v>
      </c>
      <c r="G7" s="316">
        <f t="shared" si="0"/>
        <v>12.155075413523399</v>
      </c>
      <c r="H7" s="44">
        <f t="shared" si="1"/>
        <v>0.21190779263245851</v>
      </c>
      <c r="I7" s="315">
        <f t="shared" si="2"/>
        <v>57.360209657818743</v>
      </c>
      <c r="J7" s="316">
        <f t="shared" si="3"/>
        <v>11.73973613996378</v>
      </c>
      <c r="K7" s="315">
        <f t="shared" si="4"/>
        <v>12.570414687083018</v>
      </c>
      <c r="M7" s="192"/>
    </row>
    <row r="8" spans="1:13" s="4" customFormat="1" ht="16.149999999999999" customHeight="1">
      <c r="A8" s="554"/>
      <c r="B8" s="390" t="s">
        <v>391</v>
      </c>
      <c r="C8" s="197">
        <v>59.9694</v>
      </c>
      <c r="D8" s="44">
        <v>0.94116</v>
      </c>
      <c r="E8" s="101">
        <v>42.0351865695268</v>
      </c>
      <c r="F8" s="44">
        <v>0.20914734652505099</v>
      </c>
      <c r="G8" s="316">
        <f t="shared" si="0"/>
        <v>17.9342134304732</v>
      </c>
      <c r="H8" s="44">
        <f t="shared" si="1"/>
        <v>0.20411127594744002</v>
      </c>
      <c r="I8" s="315">
        <f t="shared" si="2"/>
        <v>87.864883246780423</v>
      </c>
      <c r="J8" s="316">
        <f t="shared" si="3"/>
        <v>17.534155329616219</v>
      </c>
      <c r="K8" s="315">
        <f t="shared" si="4"/>
        <v>18.334271531330181</v>
      </c>
      <c r="M8" s="192"/>
    </row>
    <row r="9" spans="1:13" s="4" customFormat="1" ht="16.149999999999999" customHeight="1">
      <c r="A9" s="554"/>
      <c r="B9" s="390" t="s">
        <v>170</v>
      </c>
      <c r="C9" s="197">
        <v>45.8645</v>
      </c>
      <c r="D9" s="44">
        <v>0.77366000000000001</v>
      </c>
      <c r="E9" s="101">
        <v>39.917237764154699</v>
      </c>
      <c r="F9" s="44">
        <v>0.17725390469108099</v>
      </c>
      <c r="G9" s="316">
        <f t="shared" si="0"/>
        <v>5.9472622358453009</v>
      </c>
      <c r="H9" s="44">
        <f t="shared" si="1"/>
        <v>0.17260853574923343</v>
      </c>
      <c r="I9" s="315">
        <f t="shared" si="2"/>
        <v>34.455203562386473</v>
      </c>
      <c r="J9" s="316">
        <f t="shared" si="3"/>
        <v>5.6089495057768035</v>
      </c>
      <c r="K9" s="315">
        <f t="shared" si="4"/>
        <v>6.2855749659137983</v>
      </c>
      <c r="M9" s="192"/>
    </row>
    <row r="10" spans="1:13" s="4" customFormat="1" ht="14.45" customHeight="1">
      <c r="A10" s="554"/>
      <c r="B10" s="390" t="s">
        <v>171</v>
      </c>
      <c r="C10" s="200">
        <v>61.268900000000002</v>
      </c>
      <c r="D10" s="47">
        <v>0.89329000000000003</v>
      </c>
      <c r="E10" s="104">
        <v>41.308432672442599</v>
      </c>
      <c r="F10" s="47">
        <v>0.20618821533478401</v>
      </c>
      <c r="G10" s="317">
        <f t="shared" si="0"/>
        <v>19.960467327557403</v>
      </c>
      <c r="H10" s="47">
        <f t="shared" si="1"/>
        <v>0.20068162359904274</v>
      </c>
      <c r="I10" s="166">
        <f t="shared" si="2"/>
        <v>99.463353791864662</v>
      </c>
      <c r="J10" s="317">
        <f t="shared" si="3"/>
        <v>19.567131345303281</v>
      </c>
      <c r="K10" s="166">
        <f t="shared" si="4"/>
        <v>20.353803309811525</v>
      </c>
      <c r="M10" s="192"/>
    </row>
    <row r="11" spans="1:13" s="4" customFormat="1" ht="20.45" customHeight="1">
      <c r="A11" s="684" t="s">
        <v>392</v>
      </c>
      <c r="B11" s="392" t="s">
        <v>393</v>
      </c>
      <c r="C11" s="476">
        <v>38.2806</v>
      </c>
      <c r="D11" s="378">
        <v>0.91881999999999997</v>
      </c>
      <c r="E11" s="399">
        <v>34.628778712676301</v>
      </c>
      <c r="F11" s="378">
        <v>0.21629883923028098</v>
      </c>
      <c r="G11" s="379">
        <f t="shared" si="0"/>
        <v>3.651821287323699</v>
      </c>
      <c r="H11" s="378">
        <f t="shared" si="1"/>
        <v>0.21024333483713095</v>
      </c>
      <c r="I11" s="380">
        <f t="shared" si="2"/>
        <v>17.369498491605704</v>
      </c>
      <c r="J11" s="379">
        <f t="shared" si="3"/>
        <v>3.2397443510429222</v>
      </c>
      <c r="K11" s="380">
        <f t="shared" si="4"/>
        <v>4.0638982236044754</v>
      </c>
      <c r="M11" s="192"/>
    </row>
    <row r="12" spans="1:13" ht="16.899999999999999" customHeight="1">
      <c r="A12" s="685"/>
      <c r="B12" s="467" t="s">
        <v>394</v>
      </c>
      <c r="C12" s="468">
        <v>44.984499999999997</v>
      </c>
      <c r="D12" s="425">
        <v>0.85002</v>
      </c>
      <c r="E12" s="438">
        <v>32.2137011164453</v>
      </c>
      <c r="F12" s="425">
        <v>0.16901697986961201</v>
      </c>
      <c r="G12" s="477">
        <f t="shared" si="0"/>
        <v>12.770798883554697</v>
      </c>
      <c r="H12" s="425">
        <f t="shared" si="1"/>
        <v>0.16645138705396342</v>
      </c>
      <c r="I12" s="449">
        <f t="shared" si="2"/>
        <v>76.723895844823531</v>
      </c>
      <c r="J12" s="477">
        <f t="shared" si="3"/>
        <v>12.444554164928929</v>
      </c>
      <c r="K12" s="449">
        <f t="shared" si="4"/>
        <v>13.097043602180465</v>
      </c>
      <c r="M12" s="192"/>
    </row>
    <row r="13" spans="1:13" ht="17.45" customHeight="1">
      <c r="A13" s="686"/>
      <c r="B13" s="393" t="s">
        <v>395</v>
      </c>
      <c r="C13" s="478">
        <v>49.672800000000002</v>
      </c>
      <c r="D13" s="382">
        <v>0.76671999999999996</v>
      </c>
      <c r="E13" s="400">
        <v>43.293564095804797</v>
      </c>
      <c r="F13" s="382">
        <v>0.193214010217929</v>
      </c>
      <c r="G13" s="383">
        <f t="shared" si="0"/>
        <v>6.3792359041952054</v>
      </c>
      <c r="H13" s="382">
        <f t="shared" si="1"/>
        <v>0.18701286212308235</v>
      </c>
      <c r="I13" s="384">
        <f t="shared" si="2"/>
        <v>34.11121476765976</v>
      </c>
      <c r="J13" s="383">
        <f t="shared" si="3"/>
        <v>6.0126906944339638</v>
      </c>
      <c r="K13" s="384">
        <f t="shared" si="4"/>
        <v>6.745781113956447</v>
      </c>
      <c r="M13" s="192"/>
    </row>
    <row r="14" spans="1:13" ht="14.45" customHeight="1">
      <c r="A14" s="556" t="s">
        <v>396</v>
      </c>
      <c r="B14" s="479" t="s">
        <v>397</v>
      </c>
      <c r="C14" s="318">
        <v>36.894399999999997</v>
      </c>
      <c r="D14" s="107">
        <v>0.87809000000000004</v>
      </c>
      <c r="E14" s="240">
        <v>30.646468075808098</v>
      </c>
      <c r="F14" s="107">
        <v>0.17485368324466399</v>
      </c>
      <c r="G14" s="320">
        <f t="shared" si="0"/>
        <v>6.2479319241918994</v>
      </c>
      <c r="H14" s="107">
        <f t="shared" si="1"/>
        <v>0.17217681963908277</v>
      </c>
      <c r="I14" s="319">
        <f t="shared" si="2"/>
        <v>36.287880896445998</v>
      </c>
      <c r="J14" s="320">
        <f t="shared" si="3"/>
        <v>5.9104653576992972</v>
      </c>
      <c r="K14" s="319">
        <f t="shared" si="4"/>
        <v>6.5853984906845016</v>
      </c>
      <c r="M14" s="192"/>
    </row>
    <row r="15" spans="1:13">
      <c r="A15" s="576"/>
      <c r="B15" s="480" t="s">
        <v>398</v>
      </c>
      <c r="C15" s="321">
        <v>53.026000000000003</v>
      </c>
      <c r="D15" s="110">
        <v>0.94633999999999996</v>
      </c>
      <c r="E15" s="322">
        <v>40.198574538086604</v>
      </c>
      <c r="F15" s="110">
        <v>0.21123031224863101</v>
      </c>
      <c r="G15" s="324">
        <f t="shared" si="0"/>
        <v>12.8274254619134</v>
      </c>
      <c r="H15" s="110">
        <f t="shared" si="1"/>
        <v>0.20607731796255374</v>
      </c>
      <c r="I15" s="323">
        <f t="shared" si="2"/>
        <v>62.245692969685621</v>
      </c>
      <c r="J15" s="324">
        <f t="shared" si="3"/>
        <v>12.423513918706794</v>
      </c>
      <c r="K15" s="323">
        <f t="shared" si="4"/>
        <v>13.231337005120006</v>
      </c>
      <c r="M15" s="192"/>
    </row>
    <row r="16" spans="1:13">
      <c r="A16" s="576"/>
      <c r="B16" s="481" t="s">
        <v>399</v>
      </c>
      <c r="C16" s="321">
        <v>46.662399999999998</v>
      </c>
      <c r="D16" s="110">
        <v>0.80979000000000001</v>
      </c>
      <c r="E16" s="322">
        <v>38.652641897950303</v>
      </c>
      <c r="F16" s="110">
        <v>0.20090594429723599</v>
      </c>
      <c r="G16" s="324">
        <f t="shared" si="0"/>
        <v>8.0097581020496946</v>
      </c>
      <c r="H16" s="110">
        <f t="shared" si="1"/>
        <v>0.19463723198721014</v>
      </c>
      <c r="I16" s="323">
        <f t="shared" si="2"/>
        <v>41.152240094413315</v>
      </c>
      <c r="J16" s="324">
        <f t="shared" si="3"/>
        <v>7.6282691273547627</v>
      </c>
      <c r="K16" s="323">
        <f t="shared" si="4"/>
        <v>8.3912470767446266</v>
      </c>
      <c r="M16" s="192"/>
    </row>
    <row r="17" spans="1:13">
      <c r="A17" s="576"/>
      <c r="B17" s="481" t="s">
        <v>400</v>
      </c>
      <c r="C17" s="321">
        <v>47.218699999999998</v>
      </c>
      <c r="D17" s="110">
        <v>0.85019999999999996</v>
      </c>
      <c r="E17" s="322">
        <v>41.171261324930306</v>
      </c>
      <c r="F17" s="110">
        <v>0.21343116469316301</v>
      </c>
      <c r="G17" s="324">
        <f t="shared" si="0"/>
        <v>6.0474386750696922</v>
      </c>
      <c r="H17" s="110">
        <f t="shared" si="1"/>
        <v>0.20662739031564867</v>
      </c>
      <c r="I17" s="323">
        <f t="shared" si="2"/>
        <v>29.267362210941581</v>
      </c>
      <c r="J17" s="324">
        <f t="shared" si="3"/>
        <v>5.6424489900510206</v>
      </c>
      <c r="K17" s="323">
        <f t="shared" si="4"/>
        <v>6.4524283600883638</v>
      </c>
      <c r="M17" s="192"/>
    </row>
    <row r="18" spans="1:13">
      <c r="A18" s="557"/>
      <c r="B18" s="482" t="s">
        <v>401</v>
      </c>
      <c r="C18" s="326">
        <v>54.0441</v>
      </c>
      <c r="D18" s="114">
        <v>0.80469000000000002</v>
      </c>
      <c r="E18" s="242">
        <v>37.984139067050997</v>
      </c>
      <c r="F18" s="114">
        <v>0.189149971035068</v>
      </c>
      <c r="G18" s="328">
        <f t="shared" si="0"/>
        <v>16.059960932949004</v>
      </c>
      <c r="H18" s="114">
        <f t="shared" si="1"/>
        <v>0.18387262816720784</v>
      </c>
      <c r="I18" s="327">
        <f t="shared" si="2"/>
        <v>87.342858439727053</v>
      </c>
      <c r="J18" s="328">
        <f t="shared" si="3"/>
        <v>15.699570581741277</v>
      </c>
      <c r="K18" s="327">
        <f t="shared" si="4"/>
        <v>16.42035128415673</v>
      </c>
      <c r="M18" s="192"/>
    </row>
    <row r="19" spans="1:13" ht="16.899999999999999" customHeight="1">
      <c r="A19" s="558" t="s">
        <v>176</v>
      </c>
      <c r="B19" s="369" t="s">
        <v>402</v>
      </c>
      <c r="C19" s="330">
        <v>45.820500000000003</v>
      </c>
      <c r="D19" s="72">
        <v>0.78132999999999997</v>
      </c>
      <c r="E19" s="300">
        <v>37.697114643384801</v>
      </c>
      <c r="F19" s="72">
        <v>0.20141995249162303</v>
      </c>
      <c r="G19" s="332">
        <f t="shared" si="0"/>
        <v>8.1233853566152021</v>
      </c>
      <c r="H19" s="72">
        <f t="shared" si="1"/>
        <v>0.19470344649836333</v>
      </c>
      <c r="I19" s="331">
        <f t="shared" si="2"/>
        <v>41.721836478551943</v>
      </c>
      <c r="J19" s="332">
        <f t="shared" si="3"/>
        <v>7.7417666014784103</v>
      </c>
      <c r="K19" s="331">
        <f t="shared" si="4"/>
        <v>8.5050041117519939</v>
      </c>
      <c r="M19" s="192"/>
    </row>
    <row r="20" spans="1:13" ht="16.149999999999999" customHeight="1">
      <c r="A20" s="558"/>
      <c r="B20" s="369" t="s">
        <v>403</v>
      </c>
      <c r="C20" s="198">
        <v>54.614699999999999</v>
      </c>
      <c r="D20" s="119">
        <v>0.70567000000000002</v>
      </c>
      <c r="E20" s="118">
        <v>38.0335537051157</v>
      </c>
      <c r="F20" s="119">
        <v>0.154497857352666</v>
      </c>
      <c r="G20" s="349">
        <f t="shared" si="0"/>
        <v>16.581146294884299</v>
      </c>
      <c r="H20" s="119">
        <f t="shared" si="1"/>
        <v>0.15094529211497376</v>
      </c>
      <c r="I20" s="185">
        <f t="shared" si="2"/>
        <v>109.84871447500714</v>
      </c>
      <c r="J20" s="349">
        <f t="shared" si="3"/>
        <v>16.28529352233895</v>
      </c>
      <c r="K20" s="185">
        <f t="shared" si="4"/>
        <v>16.876999067429647</v>
      </c>
      <c r="M20" s="192"/>
    </row>
    <row r="21" spans="1:13" ht="16.149999999999999" customHeight="1">
      <c r="A21" s="558"/>
      <c r="B21" s="369" t="s">
        <v>404</v>
      </c>
      <c r="C21" s="198">
        <v>52.9679</v>
      </c>
      <c r="D21" s="119">
        <v>0.95025999999999999</v>
      </c>
      <c r="E21" s="118">
        <v>38.256259251802902</v>
      </c>
      <c r="F21" s="119">
        <v>0.198084842561916</v>
      </c>
      <c r="G21" s="349">
        <f t="shared" si="0"/>
        <v>14.711640748197098</v>
      </c>
      <c r="H21" s="119">
        <f t="shared" si="1"/>
        <v>0.19428320306522268</v>
      </c>
      <c r="I21" s="185">
        <f t="shared" si="2"/>
        <v>75.722659067229102</v>
      </c>
      <c r="J21" s="349">
        <f t="shared" si="3"/>
        <v>14.330845670189262</v>
      </c>
      <c r="K21" s="185">
        <f t="shared" si="4"/>
        <v>15.092435826204934</v>
      </c>
      <c r="M21" s="192"/>
    </row>
    <row r="22" spans="1:13" ht="17.45" customHeight="1">
      <c r="A22" s="559"/>
      <c r="B22" s="370" t="s">
        <v>405</v>
      </c>
      <c r="C22" s="199">
        <v>51.969200000000001</v>
      </c>
      <c r="D22" s="67">
        <v>0.95460999999999996</v>
      </c>
      <c r="E22" s="121">
        <v>38.954640624802899</v>
      </c>
      <c r="F22" s="67">
        <v>0.20516898655369101</v>
      </c>
      <c r="G22" s="334">
        <f t="shared" si="0"/>
        <v>13.014559375197102</v>
      </c>
      <c r="H22" s="67">
        <f t="shared" si="1"/>
        <v>0.20073679230800104</v>
      </c>
      <c r="I22" s="333">
        <f t="shared" si="2"/>
        <v>64.833951093669853</v>
      </c>
      <c r="J22" s="334">
        <f t="shared" si="3"/>
        <v>12.62111526227342</v>
      </c>
      <c r="K22" s="333">
        <f t="shared" si="4"/>
        <v>13.408003488120784</v>
      </c>
      <c r="M22" s="192"/>
    </row>
  </sheetData>
  <mergeCells count="9">
    <mergeCell ref="J3:K3"/>
    <mergeCell ref="A5:A10"/>
    <mergeCell ref="A11:A13"/>
    <mergeCell ref="A14:A18"/>
    <mergeCell ref="A19:A22"/>
    <mergeCell ref="A3:A4"/>
    <mergeCell ref="C3:D3"/>
    <mergeCell ref="E3:F3"/>
    <mergeCell ref="G3:I3"/>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1A3DA-7DE5-4C29-A130-3986FA7E41A6}">
  <dimension ref="A2:T22"/>
  <sheetViews>
    <sheetView zoomScaleNormal="100" workbookViewId="0">
      <selection activeCell="D12" sqref="D12"/>
    </sheetView>
  </sheetViews>
  <sheetFormatPr defaultRowHeight="15"/>
  <cols>
    <col min="1" max="1" width="5.85546875" customWidth="1"/>
    <col min="2" max="2" width="42.85546875" customWidth="1"/>
    <col min="3" max="3" width="8.85546875" style="83" customWidth="1"/>
    <col min="4" max="4" width="8.85546875" customWidth="1"/>
    <col min="5" max="5" width="8.85546875" style="83" customWidth="1"/>
    <col min="6" max="6" width="8.85546875" customWidth="1"/>
    <col min="7" max="7" width="8.85546875" style="83" customWidth="1"/>
    <col min="8" max="8" width="8.85546875" customWidth="1"/>
    <col min="9" max="9" width="8.85546875" style="83" customWidth="1"/>
    <col min="10" max="10" width="8.140625" bestFit="1" customWidth="1"/>
    <col min="11" max="20" width="8.85546875" style="6" customWidth="1"/>
  </cols>
  <sheetData>
    <row r="2" spans="1:20">
      <c r="A2" s="4" t="s">
        <v>406</v>
      </c>
    </row>
    <row r="3" spans="1:20" ht="15.75">
      <c r="A3" s="629"/>
      <c r="B3" s="1"/>
      <c r="C3" s="606" t="s">
        <v>30</v>
      </c>
      <c r="D3" s="607"/>
      <c r="E3" s="607"/>
      <c r="F3" s="632"/>
      <c r="G3" s="607" t="s">
        <v>31</v>
      </c>
      <c r="H3" s="607"/>
      <c r="I3" s="607"/>
      <c r="J3" s="607"/>
      <c r="K3" s="608" t="s">
        <v>54</v>
      </c>
      <c r="L3" s="608"/>
      <c r="M3" s="608"/>
      <c r="N3" s="598" t="s">
        <v>32</v>
      </c>
      <c r="O3" s="599"/>
      <c r="P3" s="599" t="s">
        <v>55</v>
      </c>
      <c r="Q3" s="608"/>
      <c r="R3" s="608"/>
      <c r="S3" s="598" t="s">
        <v>32</v>
      </c>
      <c r="T3" s="599"/>
    </row>
    <row r="4" spans="1:20">
      <c r="A4" s="630"/>
      <c r="B4" s="2" t="s">
        <v>33</v>
      </c>
      <c r="C4" s="345" t="s">
        <v>57</v>
      </c>
      <c r="D4" s="307" t="s">
        <v>58</v>
      </c>
      <c r="E4" s="346" t="s">
        <v>59</v>
      </c>
      <c r="F4" s="308" t="s">
        <v>60</v>
      </c>
      <c r="G4" s="346" t="s">
        <v>57</v>
      </c>
      <c r="H4" s="307" t="s">
        <v>58</v>
      </c>
      <c r="I4" s="346" t="s">
        <v>59</v>
      </c>
      <c r="J4" s="308" t="s">
        <v>60</v>
      </c>
      <c r="K4" s="309" t="s">
        <v>38</v>
      </c>
      <c r="L4" s="302" t="s">
        <v>39</v>
      </c>
      <c r="M4" s="310" t="s">
        <v>40</v>
      </c>
      <c r="N4" s="347" t="s">
        <v>41</v>
      </c>
      <c r="O4" s="348" t="s">
        <v>42</v>
      </c>
      <c r="P4" s="302" t="s">
        <v>38</v>
      </c>
      <c r="Q4" s="302" t="s">
        <v>39</v>
      </c>
      <c r="R4" s="303" t="s">
        <v>40</v>
      </c>
      <c r="S4" s="347" t="s">
        <v>41</v>
      </c>
      <c r="T4" s="348" t="s">
        <v>42</v>
      </c>
    </row>
    <row r="5" spans="1:20" s="4" customFormat="1" ht="16.149999999999999" customHeight="1">
      <c r="A5" s="553" t="s">
        <v>389</v>
      </c>
      <c r="B5" s="26" t="s">
        <v>167</v>
      </c>
      <c r="C5" s="98">
        <v>47.495800000000003</v>
      </c>
      <c r="D5" s="39">
        <v>1.21271</v>
      </c>
      <c r="E5" s="98">
        <v>47.583500000000001</v>
      </c>
      <c r="F5" s="162">
        <v>0.99972000000000005</v>
      </c>
      <c r="G5" s="98">
        <v>37.510746303355504</v>
      </c>
      <c r="H5" s="39">
        <v>0.24462037906108</v>
      </c>
      <c r="I5" s="98">
        <v>34.673530730780499</v>
      </c>
      <c r="J5" s="39">
        <v>0.25988809758800102</v>
      </c>
      <c r="K5" s="314">
        <f t="shared" ref="K5:K22" si="0">C5-G5</f>
        <v>9.9850536966444992</v>
      </c>
      <c r="L5" s="39">
        <f t="shared" ref="L5:L22" si="1">SQRT(((D5*D5)+((16*16)-1)*(H5*H5))/(17*17))</f>
        <v>0.2405993356878062</v>
      </c>
      <c r="M5" s="162">
        <f t="shared" ref="M5:M22" si="2">K5/L5</f>
        <v>41.500753391941103</v>
      </c>
      <c r="N5" s="314">
        <f t="shared" ref="N5:N22" si="3">K5-(1.96*L5)</f>
        <v>9.5134789986963995</v>
      </c>
      <c r="O5" s="162">
        <f t="shared" ref="O5:O22" si="4">K5+(1.96*L5)</f>
        <v>10.456628394592599</v>
      </c>
      <c r="P5" s="314">
        <f t="shared" ref="P5:P22" si="5">E5-I5</f>
        <v>12.909969269219502</v>
      </c>
      <c r="Q5" s="39">
        <f t="shared" ref="Q5:Q22" si="6">SQRT(((F5*F5)+((16*16)-1)*(J5*J5))/(17*17))</f>
        <v>0.25110554868488294</v>
      </c>
      <c r="R5" s="162">
        <f t="shared" ref="R5:R22" si="7">P5/Q5</f>
        <v>51.412520897419377</v>
      </c>
      <c r="S5" s="314">
        <f t="shared" ref="S5:S22" si="8">P5-(1.96*Q5)</f>
        <v>12.417802393797132</v>
      </c>
      <c r="T5" s="162">
        <f t="shared" ref="T5:T22" si="9">P5+(1.96*Q5)</f>
        <v>13.402136144641872</v>
      </c>
    </row>
    <row r="6" spans="1:20" s="4" customFormat="1" ht="16.149999999999999" customHeight="1">
      <c r="A6" s="554"/>
      <c r="B6" s="366" t="s">
        <v>390</v>
      </c>
      <c r="C6" s="101">
        <v>48.098199999999999</v>
      </c>
      <c r="D6" s="44">
        <v>1.0525</v>
      </c>
      <c r="E6" s="101">
        <v>48.229399999999998</v>
      </c>
      <c r="F6" s="315">
        <v>1.0898099999999999</v>
      </c>
      <c r="G6" s="101">
        <v>40.005149513528302</v>
      </c>
      <c r="H6" s="44">
        <v>0.25000397098989297</v>
      </c>
      <c r="I6" s="101">
        <v>36.2362179373795</v>
      </c>
      <c r="J6" s="44">
        <v>0.26182963396723702</v>
      </c>
      <c r="K6" s="316">
        <f t="shared" si="0"/>
        <v>8.0930504864716966</v>
      </c>
      <c r="L6" s="44">
        <f t="shared" si="1"/>
        <v>0.24286184828775656</v>
      </c>
      <c r="M6" s="315">
        <f t="shared" si="2"/>
        <v>33.323679876151601</v>
      </c>
      <c r="N6" s="316">
        <f t="shared" si="3"/>
        <v>7.6170412638276934</v>
      </c>
      <c r="O6" s="315">
        <f t="shared" si="4"/>
        <v>8.5690597091156988</v>
      </c>
      <c r="P6" s="316">
        <f t="shared" si="5"/>
        <v>11.993182062620498</v>
      </c>
      <c r="Q6" s="44">
        <f t="shared" si="6"/>
        <v>0.25416359148981477</v>
      </c>
      <c r="R6" s="315">
        <f t="shared" si="7"/>
        <v>47.186860998937007</v>
      </c>
      <c r="S6" s="316">
        <f t="shared" si="8"/>
        <v>11.495021423300461</v>
      </c>
      <c r="T6" s="315">
        <f t="shared" si="9"/>
        <v>12.491342701940535</v>
      </c>
    </row>
    <row r="7" spans="1:20" s="4" customFormat="1" ht="16.149999999999999" customHeight="1">
      <c r="A7" s="554"/>
      <c r="B7" s="366" t="s">
        <v>168</v>
      </c>
      <c r="C7" s="101">
        <v>62.309899999999999</v>
      </c>
      <c r="D7" s="44">
        <v>1.1149800000000001</v>
      </c>
      <c r="E7" s="101">
        <v>57.012900000000002</v>
      </c>
      <c r="F7" s="315">
        <v>1.14188</v>
      </c>
      <c r="G7" s="101">
        <v>50.870973263625999</v>
      </c>
      <c r="H7" s="44">
        <v>0.29294066755342202</v>
      </c>
      <c r="I7" s="101">
        <v>44.1760581669757</v>
      </c>
      <c r="J7" s="44">
        <v>0.306163175345123</v>
      </c>
      <c r="K7" s="316">
        <f t="shared" si="0"/>
        <v>11.438926736374</v>
      </c>
      <c r="L7" s="44">
        <f t="shared" si="1"/>
        <v>0.28287825061912564</v>
      </c>
      <c r="M7" s="315">
        <f t="shared" si="2"/>
        <v>40.437632484427574</v>
      </c>
      <c r="N7" s="316">
        <f t="shared" si="3"/>
        <v>10.884485365160515</v>
      </c>
      <c r="O7" s="315">
        <f t="shared" si="4"/>
        <v>11.993368107587486</v>
      </c>
      <c r="P7" s="316">
        <f t="shared" si="5"/>
        <v>12.836841833024302</v>
      </c>
      <c r="Q7" s="44">
        <f t="shared" si="6"/>
        <v>0.29533010015384981</v>
      </c>
      <c r="R7" s="315">
        <f t="shared" si="7"/>
        <v>43.466080248295228</v>
      </c>
      <c r="S7" s="316">
        <f t="shared" si="8"/>
        <v>12.257994836722757</v>
      </c>
      <c r="T7" s="315">
        <f t="shared" si="9"/>
        <v>13.415688829325846</v>
      </c>
    </row>
    <row r="8" spans="1:20" s="4" customFormat="1" ht="16.149999999999999" customHeight="1">
      <c r="A8" s="554"/>
      <c r="B8" s="366" t="s">
        <v>391</v>
      </c>
      <c r="C8" s="101">
        <v>60.793700000000001</v>
      </c>
      <c r="D8" s="44">
        <v>1.1341699999999999</v>
      </c>
      <c r="E8" s="101">
        <v>59.144300000000001</v>
      </c>
      <c r="F8" s="315">
        <v>1.3459700000000001</v>
      </c>
      <c r="G8" s="101">
        <v>43.922766023607402</v>
      </c>
      <c r="H8" s="44">
        <v>0.27240618892475199</v>
      </c>
      <c r="I8" s="101">
        <v>40.1976917644308</v>
      </c>
      <c r="J8" s="44">
        <v>0.28262926490256302</v>
      </c>
      <c r="K8" s="316">
        <f t="shared" si="0"/>
        <v>16.8709339763926</v>
      </c>
      <c r="L8" s="44">
        <f t="shared" si="1"/>
        <v>0.26443548404276679</v>
      </c>
      <c r="M8" s="315">
        <f t="shared" si="2"/>
        <v>63.799811275192127</v>
      </c>
      <c r="N8" s="316">
        <f t="shared" si="3"/>
        <v>16.352640427668778</v>
      </c>
      <c r="O8" s="315">
        <f t="shared" si="4"/>
        <v>17.389227525116421</v>
      </c>
      <c r="P8" s="316">
        <f t="shared" si="5"/>
        <v>18.946608235569201</v>
      </c>
      <c r="Q8" s="44">
        <f t="shared" si="6"/>
        <v>0.27703857233742712</v>
      </c>
      <c r="R8" s="315">
        <f t="shared" si="7"/>
        <v>68.38978441057165</v>
      </c>
      <c r="S8" s="316">
        <f t="shared" si="8"/>
        <v>18.403612633787844</v>
      </c>
      <c r="T8" s="315">
        <f t="shared" si="9"/>
        <v>19.489603837350558</v>
      </c>
    </row>
    <row r="9" spans="1:20" s="4" customFormat="1" ht="16.149999999999999" customHeight="1">
      <c r="A9" s="554"/>
      <c r="B9" s="366" t="s">
        <v>170</v>
      </c>
      <c r="C9" s="101">
        <v>44.829700000000003</v>
      </c>
      <c r="D9" s="44">
        <v>0.86004000000000003</v>
      </c>
      <c r="E9" s="101">
        <v>46.901899999999998</v>
      </c>
      <c r="F9" s="315">
        <v>1.1147899999999999</v>
      </c>
      <c r="G9" s="101">
        <v>41.024766086169997</v>
      </c>
      <c r="H9" s="44">
        <v>0.21747177368520199</v>
      </c>
      <c r="I9" s="101">
        <v>38.8387649818116</v>
      </c>
      <c r="J9" s="44">
        <v>0.24304109451858397</v>
      </c>
      <c r="K9" s="316">
        <f t="shared" si="0"/>
        <v>3.8049339138300056</v>
      </c>
      <c r="L9" s="44">
        <f t="shared" si="1"/>
        <v>0.21045042936698166</v>
      </c>
      <c r="M9" s="315">
        <f t="shared" si="2"/>
        <v>18.079953199786512</v>
      </c>
      <c r="N9" s="316">
        <f t="shared" si="3"/>
        <v>3.3924510722707213</v>
      </c>
      <c r="O9" s="315">
        <f t="shared" si="4"/>
        <v>4.2174167553892898</v>
      </c>
      <c r="P9" s="316">
        <f t="shared" si="5"/>
        <v>8.0631350181883974</v>
      </c>
      <c r="Q9" s="44">
        <f t="shared" si="6"/>
        <v>0.2375286908069775</v>
      </c>
      <c r="R9" s="315">
        <f t="shared" si="7"/>
        <v>33.945941396783631</v>
      </c>
      <c r="S9" s="316">
        <f t="shared" si="8"/>
        <v>7.5975787842067213</v>
      </c>
      <c r="T9" s="315">
        <f t="shared" si="9"/>
        <v>8.5286912521700735</v>
      </c>
    </row>
    <row r="10" spans="1:20" s="4" customFormat="1" ht="16.149999999999999" customHeight="1">
      <c r="A10" s="554"/>
      <c r="B10" s="366" t="s">
        <v>171</v>
      </c>
      <c r="C10" s="101">
        <v>64.477599999999995</v>
      </c>
      <c r="D10" s="44">
        <v>0.98933000000000004</v>
      </c>
      <c r="E10" s="101">
        <v>58.419899999999998</v>
      </c>
      <c r="F10" s="315">
        <v>1.25406</v>
      </c>
      <c r="G10" s="101">
        <v>44.324958096048803</v>
      </c>
      <c r="H10" s="44">
        <v>0.25643387527574002</v>
      </c>
      <c r="I10" s="101">
        <v>38.3630578683522</v>
      </c>
      <c r="J10" s="44">
        <v>0.27924727030197499</v>
      </c>
      <c r="K10" s="316">
        <f t="shared" si="0"/>
        <v>20.152641903951192</v>
      </c>
      <c r="L10" s="44">
        <f t="shared" si="1"/>
        <v>0.24780802794315013</v>
      </c>
      <c r="M10" s="315">
        <f t="shared" si="2"/>
        <v>81.323603884917034</v>
      </c>
      <c r="N10" s="316">
        <f t="shared" si="3"/>
        <v>19.666938169182618</v>
      </c>
      <c r="O10" s="315">
        <f t="shared" si="4"/>
        <v>20.638345638719766</v>
      </c>
      <c r="P10" s="316">
        <f t="shared" si="5"/>
        <v>20.056842131647798</v>
      </c>
      <c r="Q10" s="44">
        <f t="shared" si="6"/>
        <v>0.27248263438671433</v>
      </c>
      <c r="R10" s="315">
        <f t="shared" si="7"/>
        <v>73.607781196003174</v>
      </c>
      <c r="S10" s="316">
        <f t="shared" si="8"/>
        <v>19.522776168249838</v>
      </c>
      <c r="T10" s="315">
        <f t="shared" si="9"/>
        <v>20.590908095045759</v>
      </c>
    </row>
    <row r="11" spans="1:20" s="4" customFormat="1" ht="20.45" customHeight="1">
      <c r="A11" s="684" t="s">
        <v>392</v>
      </c>
      <c r="B11" s="377" t="s">
        <v>393</v>
      </c>
      <c r="C11" s="399">
        <v>40.147300000000001</v>
      </c>
      <c r="D11" s="378">
        <v>0.96838999999999997</v>
      </c>
      <c r="E11" s="399">
        <v>36.567599999999999</v>
      </c>
      <c r="F11" s="380">
        <v>1.2879100000000001</v>
      </c>
      <c r="G11" s="399">
        <v>36.383552106124199</v>
      </c>
      <c r="H11" s="378">
        <v>0.26704633454044402</v>
      </c>
      <c r="I11" s="399">
        <v>32.8918623569662</v>
      </c>
      <c r="J11" s="378">
        <v>0.28780305355792501</v>
      </c>
      <c r="K11" s="379">
        <f t="shared" si="0"/>
        <v>3.7637478938758022</v>
      </c>
      <c r="L11" s="378">
        <f t="shared" si="1"/>
        <v>0.25723297448496862</v>
      </c>
      <c r="M11" s="380">
        <f t="shared" si="2"/>
        <v>14.631669603835089</v>
      </c>
      <c r="N11" s="379">
        <f t="shared" si="3"/>
        <v>3.2595712638852636</v>
      </c>
      <c r="O11" s="380">
        <f t="shared" si="4"/>
        <v>4.2679245238663404</v>
      </c>
      <c r="P11" s="379">
        <f t="shared" si="5"/>
        <v>3.6757376430337985</v>
      </c>
      <c r="Q11" s="378">
        <f t="shared" si="6"/>
        <v>0.28075845475351335</v>
      </c>
      <c r="R11" s="380">
        <f t="shared" si="7"/>
        <v>13.092170799489702</v>
      </c>
      <c r="S11" s="379">
        <f t="shared" si="8"/>
        <v>3.1254510717169124</v>
      </c>
      <c r="T11" s="380">
        <f t="shared" si="9"/>
        <v>4.2260242143506845</v>
      </c>
    </row>
    <row r="12" spans="1:20" ht="21" customHeight="1">
      <c r="A12" s="685"/>
      <c r="B12" s="483" t="s">
        <v>394</v>
      </c>
      <c r="C12" s="438">
        <v>47.293700000000001</v>
      </c>
      <c r="D12" s="425">
        <v>1.1180699999999999</v>
      </c>
      <c r="E12" s="438">
        <v>42.813899999999997</v>
      </c>
      <c r="F12" s="449">
        <v>1.0545100000000001</v>
      </c>
      <c r="G12" s="438">
        <v>34.490171395190202</v>
      </c>
      <c r="H12" s="425">
        <v>0.202995768651827</v>
      </c>
      <c r="I12" s="438">
        <v>30.001558402715101</v>
      </c>
      <c r="J12" s="425">
        <v>0.22840539023592502</v>
      </c>
      <c r="K12" s="477">
        <f t="shared" si="0"/>
        <v>12.803528604809799</v>
      </c>
      <c r="L12" s="425">
        <f t="shared" si="1"/>
        <v>0.20170499423396718</v>
      </c>
      <c r="M12" s="449">
        <f t="shared" si="2"/>
        <v>63.476507626570609</v>
      </c>
      <c r="N12" s="477">
        <f t="shared" si="3"/>
        <v>12.408186816111224</v>
      </c>
      <c r="O12" s="449">
        <f t="shared" si="4"/>
        <v>13.198870393508374</v>
      </c>
      <c r="P12" s="477">
        <f t="shared" si="5"/>
        <v>12.812341597284895</v>
      </c>
      <c r="Q12" s="425">
        <f t="shared" si="6"/>
        <v>0.22333654236341563</v>
      </c>
      <c r="R12" s="449">
        <f t="shared" si="7"/>
        <v>57.367869412236693</v>
      </c>
      <c r="S12" s="477">
        <f t="shared" si="8"/>
        <v>12.374601974252601</v>
      </c>
      <c r="T12" s="449">
        <f t="shared" si="9"/>
        <v>13.25008122031719</v>
      </c>
    </row>
    <row r="13" spans="1:20" ht="22.15" customHeight="1">
      <c r="A13" s="686"/>
      <c r="B13" s="381" t="s">
        <v>395</v>
      </c>
      <c r="C13" s="400">
        <v>51.173099999999998</v>
      </c>
      <c r="D13" s="382">
        <v>1.0931999999999999</v>
      </c>
      <c r="E13" s="400">
        <v>48.235799999999998</v>
      </c>
      <c r="F13" s="384">
        <v>0.99099000000000004</v>
      </c>
      <c r="G13" s="400">
        <v>45.133708863111799</v>
      </c>
      <c r="H13" s="382">
        <v>0.254918921870742</v>
      </c>
      <c r="I13" s="400">
        <v>41.488605338552901</v>
      </c>
      <c r="J13" s="382">
        <v>0.26244005592285202</v>
      </c>
      <c r="K13" s="383">
        <f t="shared" si="0"/>
        <v>6.0393911368881987</v>
      </c>
      <c r="L13" s="382">
        <f t="shared" si="1"/>
        <v>0.24793903917559076</v>
      </c>
      <c r="M13" s="384">
        <f t="shared" si="2"/>
        <v>24.358371142235061</v>
      </c>
      <c r="N13" s="383">
        <f t="shared" si="3"/>
        <v>5.5534306201040406</v>
      </c>
      <c r="O13" s="384">
        <f t="shared" si="4"/>
        <v>6.5253516536723568</v>
      </c>
      <c r="P13" s="383">
        <f t="shared" si="5"/>
        <v>6.7471946614470966</v>
      </c>
      <c r="Q13" s="382">
        <f t="shared" si="6"/>
        <v>0.25331798768063296</v>
      </c>
      <c r="R13" s="384">
        <f t="shared" si="7"/>
        <v>26.635276567700853</v>
      </c>
      <c r="S13" s="383">
        <f t="shared" si="8"/>
        <v>6.2506914055930558</v>
      </c>
      <c r="T13" s="384">
        <f t="shared" si="9"/>
        <v>7.2436979173011373</v>
      </c>
    </row>
    <row r="14" spans="1:20" ht="18.600000000000001" customHeight="1">
      <c r="A14" s="556" t="s">
        <v>396</v>
      </c>
      <c r="B14" s="484" t="s">
        <v>397</v>
      </c>
      <c r="C14" s="240">
        <v>38.073700000000002</v>
      </c>
      <c r="D14" s="107">
        <v>1.1120300000000001</v>
      </c>
      <c r="E14" s="240">
        <v>35.740900000000003</v>
      </c>
      <c r="F14" s="319">
        <v>1.1354599999999999</v>
      </c>
      <c r="G14" s="240">
        <v>32.067340148270603</v>
      </c>
      <c r="H14" s="107">
        <v>0.21609674709031101</v>
      </c>
      <c r="I14" s="240">
        <v>29.2554687896322</v>
      </c>
      <c r="J14" s="107">
        <v>0.23223366857526401</v>
      </c>
      <c r="K14" s="320">
        <f t="shared" si="0"/>
        <v>6.0063598517293997</v>
      </c>
      <c r="L14" s="107">
        <f t="shared" si="1"/>
        <v>0.21326714380532397</v>
      </c>
      <c r="M14" s="319">
        <f t="shared" si="2"/>
        <v>28.163549924090361</v>
      </c>
      <c r="N14" s="320">
        <f t="shared" si="3"/>
        <v>5.5883562498709649</v>
      </c>
      <c r="O14" s="319">
        <f t="shared" si="4"/>
        <v>6.4243634535878344</v>
      </c>
      <c r="P14" s="320">
        <f t="shared" si="5"/>
        <v>6.4854312103678033</v>
      </c>
      <c r="Q14" s="107">
        <f t="shared" si="6"/>
        <v>0.22814166515461198</v>
      </c>
      <c r="R14" s="319">
        <f t="shared" si="7"/>
        <v>28.427210812074225</v>
      </c>
      <c r="S14" s="320">
        <f t="shared" si="8"/>
        <v>6.0382735466647635</v>
      </c>
      <c r="T14" s="319">
        <f t="shared" si="9"/>
        <v>6.9325888740708432</v>
      </c>
    </row>
    <row r="15" spans="1:20" ht="18.600000000000001" customHeight="1">
      <c r="A15" s="576"/>
      <c r="B15" s="481" t="s">
        <v>398</v>
      </c>
      <c r="C15" s="322">
        <v>50.760300000000001</v>
      </c>
      <c r="D15" s="110">
        <v>1.1165099999999999</v>
      </c>
      <c r="E15" s="322">
        <v>55.105800000000002</v>
      </c>
      <c r="F15" s="323">
        <v>1.31738</v>
      </c>
      <c r="G15" s="322">
        <v>39.632042686267098</v>
      </c>
      <c r="H15" s="110">
        <v>0.26379005931288296</v>
      </c>
      <c r="I15" s="322">
        <v>40.736367645677902</v>
      </c>
      <c r="J15" s="110">
        <v>0.294148043976596</v>
      </c>
      <c r="K15" s="324">
        <f t="shared" si="0"/>
        <v>11.128257313732902</v>
      </c>
      <c r="L15" s="110">
        <f t="shared" si="1"/>
        <v>0.25634386646151613</v>
      </c>
      <c r="M15" s="323">
        <f t="shared" si="2"/>
        <v>43.411443649280926</v>
      </c>
      <c r="N15" s="324">
        <f t="shared" si="3"/>
        <v>10.625823335468331</v>
      </c>
      <c r="O15" s="323">
        <f t="shared" si="4"/>
        <v>11.630691291997474</v>
      </c>
      <c r="P15" s="324">
        <f t="shared" si="5"/>
        <v>14.3694323543221</v>
      </c>
      <c r="Q15" s="110">
        <f t="shared" si="6"/>
        <v>0.28696522923988754</v>
      </c>
      <c r="R15" s="323">
        <f t="shared" si="7"/>
        <v>50.073775113395449</v>
      </c>
      <c r="S15" s="324">
        <f t="shared" si="8"/>
        <v>13.806980505011921</v>
      </c>
      <c r="T15" s="323">
        <f t="shared" si="9"/>
        <v>14.931884203632279</v>
      </c>
    </row>
    <row r="16" spans="1:20" ht="19.899999999999999" customHeight="1">
      <c r="A16" s="576"/>
      <c r="B16" s="481" t="s">
        <v>399</v>
      </c>
      <c r="C16" s="322">
        <v>46.370699999999999</v>
      </c>
      <c r="D16" s="110">
        <v>1.0241800000000001</v>
      </c>
      <c r="E16" s="322">
        <v>46.741999999999997</v>
      </c>
      <c r="F16" s="323">
        <v>1.30677</v>
      </c>
      <c r="G16" s="322">
        <v>38.886593322134203</v>
      </c>
      <c r="H16" s="110">
        <v>0.272250914988868</v>
      </c>
      <c r="I16" s="322">
        <v>38.458403357607104</v>
      </c>
      <c r="J16" s="110">
        <v>0.28559695680033298</v>
      </c>
      <c r="K16" s="324">
        <f t="shared" si="0"/>
        <v>7.4841066778657961</v>
      </c>
      <c r="L16" s="110">
        <f t="shared" si="1"/>
        <v>0.26273572480081608</v>
      </c>
      <c r="M16" s="323">
        <f t="shared" si="2"/>
        <v>28.485302802044185</v>
      </c>
      <c r="N16" s="324">
        <f t="shared" si="3"/>
        <v>6.9691446572561961</v>
      </c>
      <c r="O16" s="323">
        <f t="shared" si="4"/>
        <v>7.999068698475396</v>
      </c>
      <c r="P16" s="324">
        <f t="shared" si="5"/>
        <v>8.2835966423928937</v>
      </c>
      <c r="Q16" s="110">
        <f t="shared" si="6"/>
        <v>0.27906716443597446</v>
      </c>
      <c r="R16" s="323">
        <f t="shared" si="7"/>
        <v>29.683164836447013</v>
      </c>
      <c r="S16" s="324">
        <f t="shared" si="8"/>
        <v>7.7366250000983836</v>
      </c>
      <c r="T16" s="323">
        <f t="shared" si="9"/>
        <v>8.8305682846874038</v>
      </c>
    </row>
    <row r="17" spans="1:20" ht="19.899999999999999" customHeight="1">
      <c r="A17" s="576"/>
      <c r="B17" s="481" t="s">
        <v>400</v>
      </c>
      <c r="C17" s="322">
        <v>45.209299999999999</v>
      </c>
      <c r="D17" s="110">
        <v>1.1453100000000001</v>
      </c>
      <c r="E17" s="322">
        <v>49.167299999999997</v>
      </c>
      <c r="F17" s="323">
        <v>1.145</v>
      </c>
      <c r="G17" s="322">
        <v>41.560133778661204</v>
      </c>
      <c r="H17" s="110">
        <v>0.26147661702263603</v>
      </c>
      <c r="I17" s="322">
        <v>40.794495895874697</v>
      </c>
      <c r="J17" s="110">
        <v>0.29856567902571596</v>
      </c>
      <c r="K17" s="324">
        <f t="shared" si="0"/>
        <v>3.6491662213387954</v>
      </c>
      <c r="L17" s="110">
        <f t="shared" si="1"/>
        <v>0.25468679737457045</v>
      </c>
      <c r="M17" s="323">
        <f t="shared" si="2"/>
        <v>14.328054139264745</v>
      </c>
      <c r="N17" s="324">
        <f t="shared" si="3"/>
        <v>3.1499800984846376</v>
      </c>
      <c r="O17" s="323">
        <f t="shared" si="4"/>
        <v>4.1483523441929533</v>
      </c>
      <c r="P17" s="324">
        <f t="shared" si="5"/>
        <v>8.3728041041253007</v>
      </c>
      <c r="Q17" s="110">
        <f t="shared" si="6"/>
        <v>0.28842789781323591</v>
      </c>
      <c r="R17" s="323">
        <f t="shared" si="7"/>
        <v>29.029106295213147</v>
      </c>
      <c r="S17" s="324">
        <f t="shared" si="8"/>
        <v>7.8074854244113583</v>
      </c>
      <c r="T17" s="323">
        <f t="shared" si="9"/>
        <v>8.9381227838392423</v>
      </c>
    </row>
    <row r="18" spans="1:20" ht="18.600000000000001" customHeight="1">
      <c r="A18" s="557"/>
      <c r="B18" s="482" t="s">
        <v>401</v>
      </c>
      <c r="C18" s="242">
        <v>52.282299999999999</v>
      </c>
      <c r="D18" s="114">
        <v>1.1457999999999999</v>
      </c>
      <c r="E18" s="242">
        <v>55.762</v>
      </c>
      <c r="F18" s="327">
        <v>1.1095200000000001</v>
      </c>
      <c r="G18" s="242">
        <v>38.184533281162501</v>
      </c>
      <c r="H18" s="114">
        <v>0.23704169795048599</v>
      </c>
      <c r="I18" s="242">
        <v>37.802455162224604</v>
      </c>
      <c r="J18" s="114">
        <v>0.26647779415446399</v>
      </c>
      <c r="K18" s="328">
        <f t="shared" si="0"/>
        <v>14.097766718837498</v>
      </c>
      <c r="L18" s="114">
        <f t="shared" si="1"/>
        <v>0.23263938497531039</v>
      </c>
      <c r="M18" s="327">
        <f t="shared" si="2"/>
        <v>60.599226224457517</v>
      </c>
      <c r="N18" s="328">
        <f t="shared" si="3"/>
        <v>13.641793524285889</v>
      </c>
      <c r="O18" s="327">
        <f t="shared" si="4"/>
        <v>14.553739913389107</v>
      </c>
      <c r="P18" s="328">
        <f t="shared" si="5"/>
        <v>17.959544837775397</v>
      </c>
      <c r="Q18" s="114">
        <f t="shared" si="6"/>
        <v>0.25868104633376882</v>
      </c>
      <c r="R18" s="327">
        <f t="shared" si="7"/>
        <v>69.427370471521542</v>
      </c>
      <c r="S18" s="328">
        <f t="shared" si="8"/>
        <v>17.45252998696121</v>
      </c>
      <c r="T18" s="327">
        <f t="shared" si="9"/>
        <v>18.466559688589584</v>
      </c>
    </row>
    <row r="19" spans="1:20" ht="16.149999999999999" customHeight="1">
      <c r="A19" s="558" t="s">
        <v>176</v>
      </c>
      <c r="B19" s="369" t="s">
        <v>402</v>
      </c>
      <c r="C19" s="118">
        <v>45.647399999999998</v>
      </c>
      <c r="D19" s="119">
        <v>1.0278400000000001</v>
      </c>
      <c r="E19" s="118">
        <v>45.976900000000001</v>
      </c>
      <c r="F19" s="185">
        <v>1.12022</v>
      </c>
      <c r="G19" s="118">
        <v>37.066392124305096</v>
      </c>
      <c r="H19" s="119">
        <v>0.25968625341580198</v>
      </c>
      <c r="I19" s="118">
        <v>38.340294073580097</v>
      </c>
      <c r="J19" s="119">
        <v>0.28703680077770299</v>
      </c>
      <c r="K19" s="349">
        <f t="shared" si="0"/>
        <v>8.5810078756949011</v>
      </c>
      <c r="L19" s="119">
        <f t="shared" si="1"/>
        <v>0.2513140370626748</v>
      </c>
      <c r="M19" s="185">
        <f t="shared" si="2"/>
        <v>34.144562619695208</v>
      </c>
      <c r="N19" s="349">
        <f t="shared" si="3"/>
        <v>8.0884323630520587</v>
      </c>
      <c r="O19" s="185">
        <f t="shared" si="4"/>
        <v>9.0735833883377435</v>
      </c>
      <c r="P19" s="349">
        <f t="shared" si="5"/>
        <v>7.6366059264199038</v>
      </c>
      <c r="Q19" s="119">
        <f t="shared" si="6"/>
        <v>0.27755964927401611</v>
      </c>
      <c r="R19" s="185">
        <f t="shared" si="7"/>
        <v>27.513386568956182</v>
      </c>
      <c r="S19" s="349">
        <f t="shared" si="8"/>
        <v>7.092589013842832</v>
      </c>
      <c r="T19" s="185">
        <f t="shared" si="9"/>
        <v>8.1806228389969746</v>
      </c>
    </row>
    <row r="20" spans="1:20" ht="18" customHeight="1">
      <c r="A20" s="558"/>
      <c r="B20" s="369" t="s">
        <v>403</v>
      </c>
      <c r="C20" s="118">
        <v>55.606999999999999</v>
      </c>
      <c r="D20" s="119">
        <v>0.84706000000000004</v>
      </c>
      <c r="E20" s="118">
        <v>53.6905</v>
      </c>
      <c r="F20" s="185">
        <v>1.0749299999999999</v>
      </c>
      <c r="G20" s="118">
        <v>38.6392954786781</v>
      </c>
      <c r="H20" s="119">
        <v>0.19263107637968502</v>
      </c>
      <c r="I20" s="118">
        <v>37.447272678503403</v>
      </c>
      <c r="J20" s="119">
        <v>0.22111749612793402</v>
      </c>
      <c r="K20" s="349">
        <f t="shared" si="0"/>
        <v>16.967704521321899</v>
      </c>
      <c r="L20" s="119">
        <f t="shared" si="1"/>
        <v>0.18768049857247221</v>
      </c>
      <c r="M20" s="185">
        <f t="shared" si="2"/>
        <v>90.407392618737504</v>
      </c>
      <c r="N20" s="349">
        <f t="shared" si="3"/>
        <v>16.599850744119852</v>
      </c>
      <c r="O20" s="185">
        <f t="shared" si="4"/>
        <v>17.335558298523946</v>
      </c>
      <c r="P20" s="349">
        <f t="shared" si="5"/>
        <v>16.243227321496597</v>
      </c>
      <c r="Q20" s="119">
        <f t="shared" si="6"/>
        <v>0.21711521676043657</v>
      </c>
      <c r="R20" s="185">
        <f t="shared" si="7"/>
        <v>74.813859497555441</v>
      </c>
      <c r="S20" s="349">
        <f t="shared" si="8"/>
        <v>15.817681496646141</v>
      </c>
      <c r="T20" s="185">
        <f t="shared" si="9"/>
        <v>16.668773146347053</v>
      </c>
    </row>
    <row r="21" spans="1:20" ht="18" customHeight="1">
      <c r="A21" s="558"/>
      <c r="B21" s="369" t="s">
        <v>404</v>
      </c>
      <c r="C21" s="118">
        <v>54.192500000000003</v>
      </c>
      <c r="D21" s="119">
        <v>1.07508</v>
      </c>
      <c r="E21" s="118">
        <v>51.784999999999997</v>
      </c>
      <c r="F21" s="185">
        <v>1.3816600000000001</v>
      </c>
      <c r="G21" s="118">
        <v>39.754633526941703</v>
      </c>
      <c r="H21" s="119">
        <v>0.24426077619671199</v>
      </c>
      <c r="I21" s="118">
        <v>36.792059376133103</v>
      </c>
      <c r="J21" s="119">
        <v>0.279388197603335</v>
      </c>
      <c r="K21" s="349">
        <f t="shared" si="0"/>
        <v>14.4378664730583</v>
      </c>
      <c r="L21" s="119">
        <f t="shared" si="1"/>
        <v>0.23799875939163848</v>
      </c>
      <c r="M21" s="185">
        <f t="shared" si="2"/>
        <v>60.663620726274843</v>
      </c>
      <c r="N21" s="349">
        <f t="shared" si="3"/>
        <v>13.971388904650688</v>
      </c>
      <c r="O21" s="185">
        <f t="shared" si="4"/>
        <v>14.904344041465912</v>
      </c>
      <c r="P21" s="349">
        <f t="shared" si="5"/>
        <v>14.992940623866893</v>
      </c>
      <c r="Q21" s="119">
        <f t="shared" si="6"/>
        <v>0.27473620200741844</v>
      </c>
      <c r="R21" s="185">
        <f t="shared" si="7"/>
        <v>54.572133247521755</v>
      </c>
      <c r="S21" s="349">
        <f t="shared" si="8"/>
        <v>14.454457667932353</v>
      </c>
      <c r="T21" s="185">
        <f t="shared" si="9"/>
        <v>15.531423579801434</v>
      </c>
    </row>
    <row r="22" spans="1:20" ht="18" customHeight="1">
      <c r="A22" s="559"/>
      <c r="B22" s="370" t="s">
        <v>405</v>
      </c>
      <c r="C22" s="121">
        <v>49.4313</v>
      </c>
      <c r="D22" s="67">
        <v>1.2281299999999999</v>
      </c>
      <c r="E22" s="121">
        <v>54.566699999999997</v>
      </c>
      <c r="F22" s="333">
        <v>1.29725</v>
      </c>
      <c r="G22" s="121">
        <v>38.635897071518301</v>
      </c>
      <c r="H22" s="67">
        <v>0.26999646378125702</v>
      </c>
      <c r="I22" s="121">
        <v>39.300210043638998</v>
      </c>
      <c r="J22" s="67">
        <v>0.27739290132774103</v>
      </c>
      <c r="K22" s="334">
        <f t="shared" si="0"/>
        <v>10.7954029284817</v>
      </c>
      <c r="L22" s="67">
        <f t="shared" si="1"/>
        <v>0.2637060618726858</v>
      </c>
      <c r="M22" s="333">
        <f t="shared" si="2"/>
        <v>40.937257383539382</v>
      </c>
      <c r="N22" s="334">
        <f t="shared" si="3"/>
        <v>10.278539047211236</v>
      </c>
      <c r="O22" s="333">
        <f t="shared" si="4"/>
        <v>11.312266809752163</v>
      </c>
      <c r="P22" s="334">
        <f t="shared" si="5"/>
        <v>15.266489956360999</v>
      </c>
      <c r="Q22" s="67">
        <f t="shared" si="6"/>
        <v>0.27150928344315439</v>
      </c>
      <c r="R22" s="333">
        <f t="shared" si="7"/>
        <v>56.228242963770803</v>
      </c>
      <c r="S22" s="334">
        <f t="shared" si="8"/>
        <v>14.734331760812417</v>
      </c>
      <c r="T22" s="333">
        <f t="shared" si="9"/>
        <v>15.798648151909582</v>
      </c>
    </row>
  </sheetData>
  <mergeCells count="11">
    <mergeCell ref="S3:T3"/>
    <mergeCell ref="A5:A10"/>
    <mergeCell ref="A11:A13"/>
    <mergeCell ref="A14:A18"/>
    <mergeCell ref="A19:A22"/>
    <mergeCell ref="A3:A4"/>
    <mergeCell ref="C3:F3"/>
    <mergeCell ref="G3:J3"/>
    <mergeCell ref="K3:M3"/>
    <mergeCell ref="N3:O3"/>
    <mergeCell ref="P3:R3"/>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5614A-6C4D-44E5-8EE0-90BA1F2956A0}">
  <dimension ref="A2:N51"/>
  <sheetViews>
    <sheetView topLeftCell="A25" zoomScaleNormal="100" workbookViewId="0">
      <selection activeCell="B1" sqref="B1"/>
    </sheetView>
  </sheetViews>
  <sheetFormatPr defaultRowHeight="15"/>
  <cols>
    <col min="1" max="1" width="5.85546875" customWidth="1"/>
    <col min="2" max="2" width="42.85546875" style="34" customWidth="1"/>
    <col min="3" max="3" width="71.5703125" customWidth="1"/>
    <col min="4" max="4" width="9.85546875" customWidth="1"/>
    <col min="6" max="6" width="8.7109375" bestFit="1" customWidth="1"/>
    <col min="8" max="8" width="8.85546875" customWidth="1"/>
    <col min="9" max="9" width="8.85546875" style="6"/>
    <col min="11" max="12" width="8.85546875" style="6"/>
  </cols>
  <sheetData>
    <row r="2" spans="1:12">
      <c r="A2" s="4" t="s">
        <v>407</v>
      </c>
    </row>
    <row r="3" spans="1:12" ht="29.45" customHeight="1">
      <c r="A3" s="81"/>
      <c r="B3" s="80"/>
      <c r="C3" s="15"/>
      <c r="D3" s="606" t="s">
        <v>30</v>
      </c>
      <c r="E3" s="607"/>
      <c r="F3" s="615" t="s">
        <v>31</v>
      </c>
      <c r="G3" s="615"/>
      <c r="H3" s="618"/>
      <c r="I3" s="618"/>
      <c r="J3" s="640"/>
      <c r="K3" s="598" t="s">
        <v>32</v>
      </c>
      <c r="L3" s="599"/>
    </row>
    <row r="4" spans="1:12" ht="15.75">
      <c r="A4" s="82"/>
      <c r="B4" s="488" t="s">
        <v>33</v>
      </c>
      <c r="C4" s="485" t="s">
        <v>62</v>
      </c>
      <c r="D4" s="486" t="s">
        <v>34</v>
      </c>
      <c r="E4" s="340" t="s">
        <v>35</v>
      </c>
      <c r="F4" s="487" t="s">
        <v>36</v>
      </c>
      <c r="G4" s="340" t="s">
        <v>37</v>
      </c>
      <c r="H4" s="342" t="s">
        <v>38</v>
      </c>
      <c r="I4" s="343" t="s">
        <v>39</v>
      </c>
      <c r="J4" s="351" t="s">
        <v>40</v>
      </c>
      <c r="K4" s="304" t="s">
        <v>41</v>
      </c>
      <c r="L4" s="305" t="s">
        <v>42</v>
      </c>
    </row>
    <row r="5" spans="1:12" ht="14.45" customHeight="1">
      <c r="A5" s="585" t="s">
        <v>389</v>
      </c>
      <c r="B5" s="595" t="s">
        <v>167</v>
      </c>
      <c r="C5" s="16" t="s">
        <v>408</v>
      </c>
      <c r="D5" s="313">
        <v>37.704999999999998</v>
      </c>
      <c r="E5" s="39">
        <v>1.1886300000000001</v>
      </c>
      <c r="F5" s="98">
        <v>30.4087526427396</v>
      </c>
      <c r="G5" s="39">
        <v>0.24962415691698497</v>
      </c>
      <c r="H5" s="314">
        <f t="shared" ref="H5:H51" si="0">D5-F5</f>
        <v>7.2962473572603983</v>
      </c>
      <c r="I5" s="39">
        <f t="shared" ref="I5:I51" si="1">SQRT(((E5*E5)+((16*16)-1)*(G5*G5))/(17*17))</f>
        <v>0.24468366206108744</v>
      </c>
      <c r="J5" s="162">
        <f t="shared" ref="J5:J51" si="2">H5/I5</f>
        <v>29.819103146489713</v>
      </c>
      <c r="K5" s="314">
        <f t="shared" ref="K5:K51" si="3">H5-(1.96*I5)</f>
        <v>6.8166673796206672</v>
      </c>
      <c r="L5" s="162">
        <f t="shared" ref="L5:L51" si="4">H5+(1.96*I5)</f>
        <v>7.7758273349001295</v>
      </c>
    </row>
    <row r="6" spans="1:12">
      <c r="A6" s="585"/>
      <c r="B6" s="596"/>
      <c r="C6" s="489" t="s">
        <v>409</v>
      </c>
      <c r="D6" s="197">
        <v>50.405099999999997</v>
      </c>
      <c r="E6" s="44">
        <v>1.0982799999999999</v>
      </c>
      <c r="F6" s="101">
        <v>39.303847097735598</v>
      </c>
      <c r="G6" s="44">
        <v>0.243039757893553</v>
      </c>
      <c r="H6" s="316">
        <f t="shared" si="0"/>
        <v>11.101252902264399</v>
      </c>
      <c r="I6" s="44">
        <f t="shared" si="1"/>
        <v>0.23726120070638745</v>
      </c>
      <c r="J6" s="315">
        <f t="shared" si="2"/>
        <v>46.789162615771652</v>
      </c>
      <c r="K6" s="316">
        <f t="shared" si="3"/>
        <v>10.636220948879879</v>
      </c>
      <c r="L6" s="315">
        <f t="shared" si="4"/>
        <v>11.566284855648918</v>
      </c>
    </row>
    <row r="7" spans="1:12">
      <c r="A7" s="585"/>
      <c r="B7" s="597"/>
      <c r="C7" s="490" t="s">
        <v>410</v>
      </c>
      <c r="D7" s="200">
        <v>62.791200000000003</v>
      </c>
      <c r="E7" s="47">
        <v>1.3392900000000001</v>
      </c>
      <c r="F7" s="104">
        <v>40.632847952424399</v>
      </c>
      <c r="G7" s="47">
        <v>0.31146121262843696</v>
      </c>
      <c r="H7" s="317">
        <f t="shared" si="0"/>
        <v>22.158352047575605</v>
      </c>
      <c r="I7" s="47">
        <f t="shared" si="1"/>
        <v>0.30298834516825768</v>
      </c>
      <c r="J7" s="166">
        <f t="shared" si="2"/>
        <v>73.13268777804133</v>
      </c>
      <c r="K7" s="317">
        <f t="shared" si="3"/>
        <v>21.564494891045818</v>
      </c>
      <c r="L7" s="166">
        <f t="shared" si="4"/>
        <v>22.752209204105391</v>
      </c>
    </row>
    <row r="8" spans="1:12">
      <c r="A8" s="585"/>
      <c r="B8" s="595" t="s">
        <v>390</v>
      </c>
      <c r="C8" s="16" t="s">
        <v>411</v>
      </c>
      <c r="D8" s="313">
        <v>49.82</v>
      </c>
      <c r="E8" s="39">
        <v>0.91708999999999996</v>
      </c>
      <c r="F8" s="98">
        <v>38.268012907716198</v>
      </c>
      <c r="G8" s="39">
        <v>0.22065736930236898</v>
      </c>
      <c r="H8" s="314">
        <f t="shared" si="0"/>
        <v>11.551987092283802</v>
      </c>
      <c r="I8" s="39">
        <f t="shared" si="1"/>
        <v>0.21417679449785454</v>
      </c>
      <c r="J8" s="162">
        <f t="shared" si="2"/>
        <v>53.936688703217662</v>
      </c>
      <c r="K8" s="314">
        <f t="shared" si="3"/>
        <v>11.132200575068007</v>
      </c>
      <c r="L8" s="162">
        <f t="shared" si="4"/>
        <v>11.971773609499598</v>
      </c>
    </row>
    <row r="9" spans="1:12">
      <c r="A9" s="585"/>
      <c r="B9" s="597"/>
      <c r="C9" s="490" t="s">
        <v>412</v>
      </c>
      <c r="D9" s="200">
        <v>43.441000000000003</v>
      </c>
      <c r="E9" s="47">
        <v>1.2172799999999999</v>
      </c>
      <c r="F9" s="104">
        <v>37.637907158760804</v>
      </c>
      <c r="G9" s="47">
        <v>0.24806182710898603</v>
      </c>
      <c r="H9" s="317">
        <f t="shared" si="0"/>
        <v>5.8030928412391987</v>
      </c>
      <c r="I9" s="47">
        <f t="shared" si="1"/>
        <v>0.24376737071210738</v>
      </c>
      <c r="J9" s="166">
        <f t="shared" si="2"/>
        <v>23.805863862283402</v>
      </c>
      <c r="K9" s="317">
        <f t="shared" si="3"/>
        <v>5.3253087946434681</v>
      </c>
      <c r="L9" s="166">
        <f t="shared" si="4"/>
        <v>6.2808768878349293</v>
      </c>
    </row>
    <row r="10" spans="1:12">
      <c r="A10" s="585"/>
      <c r="B10" s="595" t="s">
        <v>168</v>
      </c>
      <c r="C10" s="16" t="s">
        <v>413</v>
      </c>
      <c r="D10" s="313">
        <v>44.555599999999998</v>
      </c>
      <c r="E10" s="39">
        <v>2.3037899999999998</v>
      </c>
      <c r="F10" s="98">
        <v>31.580822684585502</v>
      </c>
      <c r="G10" s="39">
        <v>0.48680369635203202</v>
      </c>
      <c r="H10" s="314">
        <f t="shared" si="0"/>
        <v>12.974777315414496</v>
      </c>
      <c r="I10" s="39">
        <f t="shared" si="1"/>
        <v>0.47693077723619637</v>
      </c>
      <c r="J10" s="162">
        <f t="shared" si="2"/>
        <v>27.204738999238113</v>
      </c>
      <c r="K10" s="314">
        <f t="shared" si="3"/>
        <v>12.039992992031552</v>
      </c>
      <c r="L10" s="162">
        <f t="shared" si="4"/>
        <v>13.90956163879744</v>
      </c>
    </row>
    <row r="11" spans="1:12">
      <c r="A11" s="585"/>
      <c r="B11" s="597"/>
      <c r="C11" s="490" t="s">
        <v>414</v>
      </c>
      <c r="D11" s="200">
        <v>62.1372</v>
      </c>
      <c r="E11" s="47">
        <v>0.87927</v>
      </c>
      <c r="F11" s="104">
        <v>50.118691570125193</v>
      </c>
      <c r="G11" s="47">
        <v>0.231648539408808</v>
      </c>
      <c r="H11" s="317">
        <f t="shared" si="0"/>
        <v>12.018508429874807</v>
      </c>
      <c r="I11" s="47">
        <f t="shared" si="1"/>
        <v>0.2236584953485023</v>
      </c>
      <c r="J11" s="166">
        <f t="shared" si="2"/>
        <v>53.735979986575934</v>
      </c>
      <c r="K11" s="317">
        <f t="shared" si="3"/>
        <v>11.580137778991743</v>
      </c>
      <c r="L11" s="166">
        <f t="shared" si="4"/>
        <v>12.45687908075787</v>
      </c>
    </row>
    <row r="12" spans="1:12">
      <c r="A12" s="585"/>
      <c r="B12" s="596" t="s">
        <v>391</v>
      </c>
      <c r="C12" s="489" t="s">
        <v>415</v>
      </c>
      <c r="D12" s="197">
        <v>58.729199999999999</v>
      </c>
      <c r="E12" s="44">
        <v>1.0178400000000001</v>
      </c>
      <c r="F12" s="101">
        <v>39.567669290319003</v>
      </c>
      <c r="G12" s="44">
        <v>0.26336830409869</v>
      </c>
      <c r="H12" s="316">
        <f t="shared" si="0"/>
        <v>19.161530709680996</v>
      </c>
      <c r="I12" s="44">
        <f t="shared" si="1"/>
        <v>0.2545334865874706</v>
      </c>
      <c r="J12" s="315">
        <f t="shared" si="2"/>
        <v>75.280981557985001</v>
      </c>
      <c r="K12" s="316">
        <f t="shared" si="3"/>
        <v>18.662645075969554</v>
      </c>
      <c r="L12" s="315">
        <f t="shared" si="4"/>
        <v>19.660416343392438</v>
      </c>
    </row>
    <row r="13" spans="1:12">
      <c r="A13" s="585"/>
      <c r="B13" s="596"/>
      <c r="C13" s="489" t="s">
        <v>416</v>
      </c>
      <c r="D13" s="197">
        <v>61.519500000000001</v>
      </c>
      <c r="E13" s="44">
        <v>1.3149599999999999</v>
      </c>
      <c r="F13" s="101">
        <v>45.124396872211697</v>
      </c>
      <c r="G13" s="44">
        <v>0.26456495660628404</v>
      </c>
      <c r="H13" s="316">
        <f t="shared" si="0"/>
        <v>16.395103127788303</v>
      </c>
      <c r="I13" s="44">
        <f t="shared" si="1"/>
        <v>0.26027498732586618</v>
      </c>
      <c r="J13" s="315">
        <f t="shared" si="2"/>
        <v>62.991466434158404</v>
      </c>
      <c r="K13" s="316">
        <f t="shared" si="3"/>
        <v>15.884964152629605</v>
      </c>
      <c r="L13" s="315">
        <f t="shared" si="4"/>
        <v>16.905242102947</v>
      </c>
    </row>
    <row r="14" spans="1:12">
      <c r="A14" s="585"/>
      <c r="B14" s="595" t="s">
        <v>170</v>
      </c>
      <c r="C14" s="16" t="s">
        <v>417</v>
      </c>
      <c r="D14" s="313">
        <v>58.3581</v>
      </c>
      <c r="E14" s="39">
        <v>1.30165</v>
      </c>
      <c r="F14" s="98">
        <v>56.243738749174497</v>
      </c>
      <c r="G14" s="39">
        <v>0.26313687489119203</v>
      </c>
      <c r="H14" s="314">
        <f t="shared" si="0"/>
        <v>2.1143612508255032</v>
      </c>
      <c r="I14" s="39">
        <f t="shared" si="1"/>
        <v>0.25876170069670396</v>
      </c>
      <c r="J14" s="162">
        <f t="shared" si="2"/>
        <v>8.1710749509401239</v>
      </c>
      <c r="K14" s="314">
        <f t="shared" si="3"/>
        <v>1.6071883174599635</v>
      </c>
      <c r="L14" s="162">
        <f t="shared" si="4"/>
        <v>2.6215341841910429</v>
      </c>
    </row>
    <row r="15" spans="1:12">
      <c r="A15" s="585"/>
      <c r="B15" s="596"/>
      <c r="C15" s="489" t="s">
        <v>418</v>
      </c>
      <c r="D15" s="197">
        <v>42.093000000000004</v>
      </c>
      <c r="E15" s="44">
        <v>1.2124200000000001</v>
      </c>
      <c r="F15" s="101">
        <v>40.373304263323902</v>
      </c>
      <c r="G15" s="44">
        <v>0.28011400918204199</v>
      </c>
      <c r="H15" s="316">
        <f t="shared" si="0"/>
        <v>1.7196957366761012</v>
      </c>
      <c r="I15" s="44">
        <f t="shared" si="1"/>
        <v>0.27261546286946831</v>
      </c>
      <c r="J15" s="315">
        <f t="shared" si="2"/>
        <v>6.3081371781890194</v>
      </c>
      <c r="K15" s="316">
        <f t="shared" si="3"/>
        <v>1.1853694294519435</v>
      </c>
      <c r="L15" s="315">
        <f t="shared" si="4"/>
        <v>2.254022043900259</v>
      </c>
    </row>
    <row r="16" spans="1:12">
      <c r="A16" s="585"/>
      <c r="B16" s="596"/>
      <c r="C16" s="489" t="s">
        <v>419</v>
      </c>
      <c r="D16" s="197">
        <v>40.6601</v>
      </c>
      <c r="E16" s="44">
        <v>1.0261800000000001</v>
      </c>
      <c r="F16" s="101">
        <v>38.311749882757603</v>
      </c>
      <c r="G16" s="44">
        <v>0.22250711835925399</v>
      </c>
      <c r="H16" s="316">
        <f t="shared" si="0"/>
        <v>2.3483501172423971</v>
      </c>
      <c r="I16" s="44">
        <f t="shared" si="1"/>
        <v>0.21755122620821307</v>
      </c>
      <c r="J16" s="315">
        <f t="shared" si="2"/>
        <v>10.794469689611621</v>
      </c>
      <c r="K16" s="316">
        <f t="shared" si="3"/>
        <v>1.9219497138742994</v>
      </c>
      <c r="L16" s="315">
        <f t="shared" si="4"/>
        <v>2.7747505206104948</v>
      </c>
    </row>
    <row r="17" spans="1:12">
      <c r="A17" s="585"/>
      <c r="B17" s="596"/>
      <c r="C17" s="489" t="s">
        <v>420</v>
      </c>
      <c r="D17" s="197">
        <v>40.754300000000001</v>
      </c>
      <c r="E17" s="44">
        <v>1.40448</v>
      </c>
      <c r="F17" s="101">
        <v>28.039015005647599</v>
      </c>
      <c r="G17" s="44">
        <v>0.26417654095892101</v>
      </c>
      <c r="H17" s="316">
        <f t="shared" si="0"/>
        <v>12.715284994352402</v>
      </c>
      <c r="I17" s="44">
        <f t="shared" si="1"/>
        <v>0.26154201692665568</v>
      </c>
      <c r="J17" s="315">
        <f t="shared" si="2"/>
        <v>48.616605254360159</v>
      </c>
      <c r="K17" s="316">
        <f t="shared" si="3"/>
        <v>12.202662641176156</v>
      </c>
      <c r="L17" s="315">
        <f t="shared" si="4"/>
        <v>13.227907347528648</v>
      </c>
    </row>
    <row r="18" spans="1:12" ht="14.45" customHeight="1">
      <c r="A18" s="585"/>
      <c r="B18" s="597"/>
      <c r="C18" s="490" t="s">
        <v>421</v>
      </c>
      <c r="D18" s="200">
        <v>54.168999999999997</v>
      </c>
      <c r="E18" s="47">
        <v>1.4537100000000001</v>
      </c>
      <c r="F18" s="104">
        <v>40.136060657635802</v>
      </c>
      <c r="G18" s="47">
        <v>0.307585539450759</v>
      </c>
      <c r="H18" s="317">
        <f t="shared" si="0"/>
        <v>14.032939342364195</v>
      </c>
      <c r="I18" s="47">
        <f t="shared" si="1"/>
        <v>0.30131507095928028</v>
      </c>
      <c r="J18" s="166">
        <f t="shared" si="2"/>
        <v>46.572311493375672</v>
      </c>
      <c r="K18" s="317">
        <f t="shared" si="3"/>
        <v>13.442361803284005</v>
      </c>
      <c r="L18" s="166">
        <f t="shared" si="4"/>
        <v>14.623516881444385</v>
      </c>
    </row>
    <row r="19" spans="1:12">
      <c r="A19" s="585"/>
      <c r="B19" s="596" t="s">
        <v>171</v>
      </c>
      <c r="C19" s="489" t="s">
        <v>422</v>
      </c>
      <c r="D19" s="197">
        <v>50.863900000000001</v>
      </c>
      <c r="E19" s="44">
        <v>1.2577799999999999</v>
      </c>
      <c r="F19" s="101">
        <v>39.415816316227101</v>
      </c>
      <c r="G19" s="44">
        <v>0.261922238950897</v>
      </c>
      <c r="H19" s="316">
        <f t="shared" si="0"/>
        <v>11.4480836837729</v>
      </c>
      <c r="I19" s="44">
        <f t="shared" si="1"/>
        <v>0.25691705364398659</v>
      </c>
      <c r="J19" s="315">
        <f t="shared" si="2"/>
        <v>44.559454195036281</v>
      </c>
      <c r="K19" s="316">
        <f t="shared" si="3"/>
        <v>10.944526258630686</v>
      </c>
      <c r="L19" s="315">
        <f t="shared" si="4"/>
        <v>11.951641108915114</v>
      </c>
    </row>
    <row r="20" spans="1:12">
      <c r="A20" s="585"/>
      <c r="B20" s="596"/>
      <c r="C20" s="489" t="s">
        <v>423</v>
      </c>
      <c r="D20" s="197">
        <v>69.593000000000004</v>
      </c>
      <c r="E20" s="44">
        <v>1.2494099999999999</v>
      </c>
      <c r="F20" s="101">
        <v>42.822525757415001</v>
      </c>
      <c r="G20" s="44">
        <v>0.26890002939928898</v>
      </c>
      <c r="H20" s="316">
        <f t="shared" si="0"/>
        <v>26.770474242585003</v>
      </c>
      <c r="I20" s="44">
        <f t="shared" si="1"/>
        <v>0.26306266393261951</v>
      </c>
      <c r="J20" s="315">
        <f t="shared" si="2"/>
        <v>101.76462840596017</v>
      </c>
      <c r="K20" s="316">
        <f t="shared" si="3"/>
        <v>26.25487142127707</v>
      </c>
      <c r="L20" s="315">
        <f t="shared" si="4"/>
        <v>27.286077063892936</v>
      </c>
    </row>
    <row r="21" spans="1:12">
      <c r="A21" s="688" t="s">
        <v>392</v>
      </c>
      <c r="B21" s="691" t="s">
        <v>393</v>
      </c>
      <c r="C21" s="491" t="s">
        <v>424</v>
      </c>
      <c r="D21" s="476">
        <v>43.289000000000001</v>
      </c>
      <c r="E21" s="378">
        <v>1.19709</v>
      </c>
      <c r="F21" s="399">
        <v>38.803521934349902</v>
      </c>
      <c r="G21" s="378">
        <v>0.25373725028058697</v>
      </c>
      <c r="H21" s="379">
        <f t="shared" si="0"/>
        <v>4.4854780656500992</v>
      </c>
      <c r="I21" s="378">
        <f t="shared" si="1"/>
        <v>0.2485291366095802</v>
      </c>
      <c r="J21" s="380">
        <f t="shared" si="2"/>
        <v>18.048097405562686</v>
      </c>
      <c r="K21" s="379">
        <f t="shared" si="3"/>
        <v>3.9983609578953221</v>
      </c>
      <c r="L21" s="380">
        <f t="shared" si="4"/>
        <v>4.9725951734048763</v>
      </c>
    </row>
    <row r="22" spans="1:12">
      <c r="A22" s="689"/>
      <c r="B22" s="692"/>
      <c r="C22" s="492" t="s">
        <v>425</v>
      </c>
      <c r="D22" s="468">
        <v>26.237500000000001</v>
      </c>
      <c r="E22" s="425">
        <v>1.23516</v>
      </c>
      <c r="F22" s="438">
        <v>27.810445592654897</v>
      </c>
      <c r="G22" s="425">
        <v>0.30962319100866098</v>
      </c>
      <c r="H22" s="477">
        <f t="shared" si="0"/>
        <v>-1.5729455926548965</v>
      </c>
      <c r="I22" s="425">
        <f t="shared" si="1"/>
        <v>0.29977836640224248</v>
      </c>
      <c r="J22" s="449">
        <f t="shared" si="2"/>
        <v>-5.2470283680988468</v>
      </c>
      <c r="K22" s="477">
        <f t="shared" si="3"/>
        <v>-2.1605111908032919</v>
      </c>
      <c r="L22" s="449">
        <f t="shared" si="4"/>
        <v>-0.98537999450650127</v>
      </c>
    </row>
    <row r="23" spans="1:12">
      <c r="A23" s="689"/>
      <c r="B23" s="693"/>
      <c r="C23" s="493" t="s">
        <v>426</v>
      </c>
      <c r="D23" s="478">
        <v>38.637300000000003</v>
      </c>
      <c r="E23" s="382">
        <v>1.24139</v>
      </c>
      <c r="F23" s="400">
        <v>32.0480176565421</v>
      </c>
      <c r="G23" s="382">
        <v>0.33459617379974704</v>
      </c>
      <c r="H23" s="383">
        <f t="shared" si="0"/>
        <v>6.5892823434579029</v>
      </c>
      <c r="I23" s="382">
        <f t="shared" si="1"/>
        <v>0.32266983141290168</v>
      </c>
      <c r="J23" s="384">
        <f t="shared" si="2"/>
        <v>20.421129284398404</v>
      </c>
      <c r="K23" s="383">
        <f t="shared" si="3"/>
        <v>5.9568494738886155</v>
      </c>
      <c r="L23" s="384">
        <f t="shared" si="4"/>
        <v>7.2217152130271902</v>
      </c>
    </row>
    <row r="24" spans="1:12">
      <c r="A24" s="689"/>
      <c r="B24" s="692" t="s">
        <v>394</v>
      </c>
      <c r="C24" s="492" t="s">
        <v>427</v>
      </c>
      <c r="D24" s="468">
        <v>60.267800000000001</v>
      </c>
      <c r="E24" s="425">
        <v>1.60083</v>
      </c>
      <c r="F24" s="438">
        <v>52.214130338268504</v>
      </c>
      <c r="G24" s="425">
        <v>0.32067381293061703</v>
      </c>
      <c r="H24" s="477">
        <f t="shared" si="0"/>
        <v>8.0536696617314973</v>
      </c>
      <c r="I24" s="425">
        <f t="shared" si="1"/>
        <v>0.31559653371723451</v>
      </c>
      <c r="J24" s="449">
        <f t="shared" si="2"/>
        <v>25.518878698925622</v>
      </c>
      <c r="K24" s="477">
        <f t="shared" si="3"/>
        <v>7.4351004556457179</v>
      </c>
      <c r="L24" s="449">
        <f t="shared" si="4"/>
        <v>8.6722388678172777</v>
      </c>
    </row>
    <row r="25" spans="1:12">
      <c r="A25" s="689"/>
      <c r="B25" s="692"/>
      <c r="C25" s="492" t="s">
        <v>428</v>
      </c>
      <c r="D25" s="468">
        <v>42.171300000000002</v>
      </c>
      <c r="E25" s="425">
        <v>1.4980199999999999</v>
      </c>
      <c r="F25" s="438">
        <v>29.215808167060299</v>
      </c>
      <c r="G25" s="425">
        <v>0.26154560538542199</v>
      </c>
      <c r="H25" s="477">
        <f t="shared" si="0"/>
        <v>12.955491832939703</v>
      </c>
      <c r="I25" s="425">
        <f t="shared" si="1"/>
        <v>0.26100431768683924</v>
      </c>
      <c r="J25" s="449">
        <f t="shared" si="2"/>
        <v>49.637078603749721</v>
      </c>
      <c r="K25" s="477">
        <f t="shared" si="3"/>
        <v>12.443923370273499</v>
      </c>
      <c r="L25" s="449">
        <f t="shared" si="4"/>
        <v>13.467060295605908</v>
      </c>
    </row>
    <row r="26" spans="1:12">
      <c r="A26" s="689"/>
      <c r="B26" s="692"/>
      <c r="C26" s="492" t="s">
        <v>429</v>
      </c>
      <c r="D26" s="468">
        <v>47.316800000000001</v>
      </c>
      <c r="E26" s="425">
        <v>0.96153</v>
      </c>
      <c r="F26" s="438">
        <v>33.352977572296602</v>
      </c>
      <c r="G26" s="425">
        <v>0.21865431825537199</v>
      </c>
      <c r="H26" s="477">
        <f t="shared" si="0"/>
        <v>13.963822427703398</v>
      </c>
      <c r="I26" s="425">
        <f t="shared" si="1"/>
        <v>0.21303553497862676</v>
      </c>
      <c r="J26" s="449">
        <f t="shared" si="2"/>
        <v>65.546916523125347</v>
      </c>
      <c r="K26" s="477">
        <f t="shared" si="3"/>
        <v>13.546272779145291</v>
      </c>
      <c r="L26" s="449">
        <f t="shared" si="4"/>
        <v>14.381372076261506</v>
      </c>
    </row>
    <row r="27" spans="1:12">
      <c r="A27" s="689"/>
      <c r="B27" s="692"/>
      <c r="C27" s="492" t="s">
        <v>430</v>
      </c>
      <c r="D27" s="468">
        <v>37.778599999999997</v>
      </c>
      <c r="E27" s="425">
        <v>1.3720399999999999</v>
      </c>
      <c r="F27" s="438">
        <v>24.417601195821799</v>
      </c>
      <c r="G27" s="425">
        <v>0.21303646501142098</v>
      </c>
      <c r="H27" s="477">
        <f t="shared" si="0"/>
        <v>13.360998804178198</v>
      </c>
      <c r="I27" s="425">
        <f t="shared" si="1"/>
        <v>0.21577534048190264</v>
      </c>
      <c r="J27" s="449">
        <f t="shared" si="2"/>
        <v>61.92087925496196</v>
      </c>
      <c r="K27" s="477">
        <f t="shared" si="3"/>
        <v>12.93807913683367</v>
      </c>
      <c r="L27" s="449">
        <f t="shared" si="4"/>
        <v>13.783918471522727</v>
      </c>
    </row>
    <row r="28" spans="1:12">
      <c r="A28" s="689"/>
      <c r="B28" s="668" t="s">
        <v>395</v>
      </c>
      <c r="C28" s="491" t="s">
        <v>431</v>
      </c>
      <c r="D28" s="476">
        <v>45.038600000000002</v>
      </c>
      <c r="E28" s="378">
        <v>1.0839300000000001</v>
      </c>
      <c r="F28" s="399">
        <v>39.651829763353305</v>
      </c>
      <c r="G28" s="378">
        <v>0.24844218393291098</v>
      </c>
      <c r="H28" s="379">
        <f t="shared" si="0"/>
        <v>5.3867702366466972</v>
      </c>
      <c r="I28" s="378">
        <f t="shared" si="1"/>
        <v>0.24192424625783876</v>
      </c>
      <c r="J28" s="380">
        <f t="shared" si="2"/>
        <v>22.266351223455167</v>
      </c>
      <c r="K28" s="379">
        <f t="shared" si="3"/>
        <v>4.9125987139813336</v>
      </c>
      <c r="L28" s="380">
        <f t="shared" si="4"/>
        <v>5.8609417593120607</v>
      </c>
    </row>
    <row r="29" spans="1:12" ht="14.45" customHeight="1">
      <c r="A29" s="689"/>
      <c r="B29" s="669"/>
      <c r="C29" s="492" t="s">
        <v>432</v>
      </c>
      <c r="D29" s="468">
        <v>53.295999999999999</v>
      </c>
      <c r="E29" s="425">
        <v>0.92161999999999999</v>
      </c>
      <c r="F29" s="438">
        <v>46.331617632559805</v>
      </c>
      <c r="G29" s="425">
        <v>0.22528809100967501</v>
      </c>
      <c r="H29" s="477">
        <f t="shared" si="0"/>
        <v>6.9643823674401943</v>
      </c>
      <c r="I29" s="425">
        <f t="shared" si="1"/>
        <v>0.21845508221961152</v>
      </c>
      <c r="J29" s="449">
        <f t="shared" si="2"/>
        <v>31.880157223529114</v>
      </c>
      <c r="K29" s="477">
        <f t="shared" si="3"/>
        <v>6.5362104062897561</v>
      </c>
      <c r="L29" s="449">
        <f t="shared" si="4"/>
        <v>7.3925543285906326</v>
      </c>
    </row>
    <row r="30" spans="1:12">
      <c r="A30" s="690"/>
      <c r="B30" s="670"/>
      <c r="C30" s="493" t="s">
        <v>433</v>
      </c>
      <c r="D30" s="478">
        <v>54.728299999999997</v>
      </c>
      <c r="E30" s="382">
        <v>2.52983</v>
      </c>
      <c r="F30" s="400">
        <v>46.311968074286504</v>
      </c>
      <c r="G30" s="382">
        <v>0.50225661856969195</v>
      </c>
      <c r="H30" s="383">
        <f t="shared" si="0"/>
        <v>8.416331925713493</v>
      </c>
      <c r="I30" s="382">
        <f t="shared" si="1"/>
        <v>0.49470125236572476</v>
      </c>
      <c r="J30" s="384">
        <f t="shared" si="2"/>
        <v>17.01295859969126</v>
      </c>
      <c r="K30" s="383">
        <f t="shared" si="3"/>
        <v>7.4467174710766724</v>
      </c>
      <c r="L30" s="384">
        <f t="shared" si="4"/>
        <v>9.3859463803503136</v>
      </c>
    </row>
    <row r="31" spans="1:12">
      <c r="A31" s="694" t="s">
        <v>396</v>
      </c>
      <c r="B31" s="633" t="s">
        <v>397</v>
      </c>
      <c r="C31" s="494" t="s">
        <v>434</v>
      </c>
      <c r="D31" s="318">
        <v>41.892200000000003</v>
      </c>
      <c r="E31" s="107">
        <v>1.2746200000000001</v>
      </c>
      <c r="F31" s="240">
        <v>32.594209719541603</v>
      </c>
      <c r="G31" s="107">
        <v>0.26629602973852601</v>
      </c>
      <c r="H31" s="320">
        <f t="shared" si="0"/>
        <v>9.2979902804584</v>
      </c>
      <c r="I31" s="107">
        <f t="shared" si="1"/>
        <v>0.26113684043063873</v>
      </c>
      <c r="J31" s="319">
        <f t="shared" si="2"/>
        <v>35.605815958886367</v>
      </c>
      <c r="K31" s="320">
        <f t="shared" si="3"/>
        <v>8.7861620732143475</v>
      </c>
      <c r="L31" s="319">
        <f t="shared" si="4"/>
        <v>9.8098184877024526</v>
      </c>
    </row>
    <row r="32" spans="1:12">
      <c r="A32" s="582"/>
      <c r="B32" s="634"/>
      <c r="C32" s="495" t="s">
        <v>435</v>
      </c>
      <c r="D32" s="321">
        <v>33.386299999999999</v>
      </c>
      <c r="E32" s="110">
        <v>1.17858</v>
      </c>
      <c r="F32" s="322">
        <v>29.033989059455699</v>
      </c>
      <c r="G32" s="110">
        <v>0.22749746630180501</v>
      </c>
      <c r="H32" s="324">
        <f t="shared" si="0"/>
        <v>4.3523109405442995</v>
      </c>
      <c r="I32" s="110">
        <f t="shared" si="1"/>
        <v>0.22466122589606083</v>
      </c>
      <c r="J32" s="323">
        <f t="shared" si="2"/>
        <v>19.372773041654678</v>
      </c>
      <c r="K32" s="324">
        <f t="shared" si="3"/>
        <v>3.9119749377880204</v>
      </c>
      <c r="L32" s="323">
        <f t="shared" si="4"/>
        <v>4.7926469433005785</v>
      </c>
    </row>
    <row r="33" spans="1:14">
      <c r="A33" s="582"/>
      <c r="B33" s="634"/>
      <c r="C33" s="495" t="s">
        <v>436</v>
      </c>
      <c r="D33" s="321">
        <v>35.032299999999999</v>
      </c>
      <c r="E33" s="110">
        <v>1.3412599999999999</v>
      </c>
      <c r="F33" s="322">
        <v>30.186026788923698</v>
      </c>
      <c r="G33" s="110">
        <v>0.25915811788330301</v>
      </c>
      <c r="H33" s="324">
        <f t="shared" si="0"/>
        <v>4.8462732110763014</v>
      </c>
      <c r="I33" s="110">
        <f t="shared" si="1"/>
        <v>0.25590280887895439</v>
      </c>
      <c r="J33" s="323">
        <f t="shared" si="2"/>
        <v>18.937944574764931</v>
      </c>
      <c r="K33" s="324">
        <f t="shared" si="3"/>
        <v>4.3447037056735507</v>
      </c>
      <c r="L33" s="323">
        <f t="shared" si="4"/>
        <v>5.3478427164790521</v>
      </c>
    </row>
    <row r="34" spans="1:14">
      <c r="A34" s="582"/>
      <c r="B34" s="633" t="s">
        <v>398</v>
      </c>
      <c r="C34" s="494" t="s">
        <v>437</v>
      </c>
      <c r="D34" s="318">
        <v>55.164499999999997</v>
      </c>
      <c r="E34" s="107">
        <v>1.58325</v>
      </c>
      <c r="F34" s="240">
        <v>46.594736698626399</v>
      </c>
      <c r="G34" s="107">
        <v>0.30912069692059396</v>
      </c>
      <c r="H34" s="320">
        <f t="shared" si="0"/>
        <v>8.5697633013735981</v>
      </c>
      <c r="I34" s="107">
        <f t="shared" si="1"/>
        <v>0.30493836182996481</v>
      </c>
      <c r="J34" s="319">
        <f t="shared" si="2"/>
        <v>28.1032640496447</v>
      </c>
      <c r="K34" s="320">
        <f t="shared" si="3"/>
        <v>7.9720841121868666</v>
      </c>
      <c r="L34" s="319">
        <f t="shared" si="4"/>
        <v>9.1674424905603296</v>
      </c>
    </row>
    <row r="35" spans="1:14">
      <c r="A35" s="582"/>
      <c r="B35" s="635"/>
      <c r="C35" s="496" t="s">
        <v>438</v>
      </c>
      <c r="D35" s="326">
        <v>51.742800000000003</v>
      </c>
      <c r="E35" s="114">
        <v>1.03088</v>
      </c>
      <c r="F35" s="242">
        <v>36.5070856429465</v>
      </c>
      <c r="G35" s="114">
        <v>0.242548562408122</v>
      </c>
      <c r="H35" s="328">
        <f t="shared" si="0"/>
        <v>15.235714357053503</v>
      </c>
      <c r="I35" s="114">
        <f t="shared" si="1"/>
        <v>0.2357665395724812</v>
      </c>
      <c r="J35" s="327">
        <f t="shared" si="2"/>
        <v>64.622038329445047</v>
      </c>
      <c r="K35" s="328">
        <f t="shared" si="3"/>
        <v>14.77361193949144</v>
      </c>
      <c r="L35" s="327">
        <f t="shared" si="4"/>
        <v>15.697816774615566</v>
      </c>
    </row>
    <row r="36" spans="1:14">
      <c r="A36" s="582"/>
      <c r="B36" s="634" t="s">
        <v>399</v>
      </c>
      <c r="C36" s="495" t="s">
        <v>439</v>
      </c>
      <c r="D36" s="321">
        <v>45.741500000000002</v>
      </c>
      <c r="E36" s="110">
        <v>1.2175800000000001</v>
      </c>
      <c r="F36" s="322">
        <v>38.082763481009103</v>
      </c>
      <c r="G36" s="110">
        <v>0.29469399615261299</v>
      </c>
      <c r="H36" s="324">
        <f t="shared" si="0"/>
        <v>7.6587365189908994</v>
      </c>
      <c r="I36" s="110">
        <f t="shared" si="1"/>
        <v>0.28593234648406951</v>
      </c>
      <c r="J36" s="323">
        <f t="shared" si="2"/>
        <v>26.785135061372287</v>
      </c>
      <c r="K36" s="324">
        <f t="shared" si="3"/>
        <v>7.0983091198821233</v>
      </c>
      <c r="L36" s="323">
        <f t="shared" si="4"/>
        <v>8.2191639180996763</v>
      </c>
      <c r="N36" s="6"/>
    </row>
    <row r="37" spans="1:14">
      <c r="A37" s="582"/>
      <c r="B37" s="634"/>
      <c r="C37" s="495" t="s">
        <v>440</v>
      </c>
      <c r="D37" s="321">
        <v>47.353000000000002</v>
      </c>
      <c r="E37" s="110">
        <v>1.1285400000000001</v>
      </c>
      <c r="F37" s="322">
        <v>39.080050710656202</v>
      </c>
      <c r="G37" s="110">
        <v>0.25103728637551703</v>
      </c>
      <c r="H37" s="324">
        <f t="shared" si="0"/>
        <v>8.2729492893437993</v>
      </c>
      <c r="I37" s="110">
        <f t="shared" si="1"/>
        <v>0.24497461852178756</v>
      </c>
      <c r="J37" s="323">
        <f t="shared" si="2"/>
        <v>33.770638522733407</v>
      </c>
      <c r="K37" s="324">
        <f t="shared" si="3"/>
        <v>7.792799037041096</v>
      </c>
      <c r="L37" s="323">
        <f t="shared" si="4"/>
        <v>8.7530995416465025</v>
      </c>
      <c r="N37" s="6"/>
    </row>
    <row r="38" spans="1:14">
      <c r="A38" s="582"/>
      <c r="B38" s="633" t="s">
        <v>400</v>
      </c>
      <c r="C38" s="494" t="s">
        <v>441</v>
      </c>
      <c r="D38" s="318">
        <v>45.499000000000002</v>
      </c>
      <c r="E38" s="107">
        <v>1.1805099999999999</v>
      </c>
      <c r="F38" s="240">
        <v>39.181331952453604</v>
      </c>
      <c r="G38" s="107">
        <v>0.25196672101330697</v>
      </c>
      <c r="H38" s="320">
        <f t="shared" si="0"/>
        <v>6.3176680475463982</v>
      </c>
      <c r="I38" s="107">
        <f t="shared" si="1"/>
        <v>0.24665826861873999</v>
      </c>
      <c r="J38" s="319">
        <f t="shared" si="2"/>
        <v>25.61303978546783</v>
      </c>
      <c r="K38" s="320">
        <f t="shared" si="3"/>
        <v>5.8342178410536683</v>
      </c>
      <c r="L38" s="319">
        <f t="shared" si="4"/>
        <v>6.8011182540391282</v>
      </c>
    </row>
    <row r="39" spans="1:14">
      <c r="A39" s="582"/>
      <c r="B39" s="635"/>
      <c r="C39" s="496" t="s">
        <v>442</v>
      </c>
      <c r="D39" s="326">
        <v>49.282400000000003</v>
      </c>
      <c r="E39" s="114">
        <v>0.96923000000000004</v>
      </c>
      <c r="F39" s="242">
        <v>43.559176571902405</v>
      </c>
      <c r="G39" s="114">
        <v>0.25616987180359602</v>
      </c>
      <c r="H39" s="328">
        <f t="shared" si="0"/>
        <v>5.7232234280975973</v>
      </c>
      <c r="I39" s="114">
        <f t="shared" si="1"/>
        <v>0.24729171525927063</v>
      </c>
      <c r="J39" s="327">
        <f t="shared" si="2"/>
        <v>23.143611673755988</v>
      </c>
      <c r="K39" s="328">
        <f t="shared" si="3"/>
        <v>5.2385316661894272</v>
      </c>
      <c r="L39" s="327">
        <f t="shared" si="4"/>
        <v>6.2079151900057674</v>
      </c>
    </row>
    <row r="40" spans="1:14">
      <c r="A40" s="582"/>
      <c r="B40" s="634" t="s">
        <v>401</v>
      </c>
      <c r="C40" s="495" t="s">
        <v>443</v>
      </c>
      <c r="D40" s="321">
        <v>62.857300000000002</v>
      </c>
      <c r="E40" s="110">
        <v>1.12845</v>
      </c>
      <c r="F40" s="322">
        <v>40.567856958665899</v>
      </c>
      <c r="G40" s="110">
        <v>0.30543448747143104</v>
      </c>
      <c r="H40" s="324">
        <f t="shared" si="0"/>
        <v>22.289443041334103</v>
      </c>
      <c r="I40" s="110">
        <f t="shared" si="1"/>
        <v>0.29448451864431124</v>
      </c>
      <c r="J40" s="323">
        <f t="shared" si="2"/>
        <v>75.68969378745534</v>
      </c>
      <c r="K40" s="324">
        <f t="shared" si="3"/>
        <v>21.712253384791254</v>
      </c>
      <c r="L40" s="323">
        <f t="shared" si="4"/>
        <v>22.866632697876952</v>
      </c>
    </row>
    <row r="41" spans="1:14">
      <c r="A41" s="582"/>
      <c r="B41" s="634"/>
      <c r="C41" s="495" t="s">
        <v>444</v>
      </c>
      <c r="D41" s="321">
        <v>74.556100000000001</v>
      </c>
      <c r="E41" s="110">
        <v>1.4605300000000001</v>
      </c>
      <c r="F41" s="322">
        <v>55.554462166987996</v>
      </c>
      <c r="G41" s="110">
        <v>0.37599050939261497</v>
      </c>
      <c r="H41" s="324">
        <f t="shared" si="0"/>
        <v>19.001637833012005</v>
      </c>
      <c r="I41" s="110">
        <f t="shared" si="1"/>
        <v>0.36348090284097506</v>
      </c>
      <c r="J41" s="323">
        <f t="shared" si="2"/>
        <v>52.276853294065155</v>
      </c>
      <c r="K41" s="324">
        <f t="shared" si="3"/>
        <v>18.289215263443694</v>
      </c>
      <c r="L41" s="323">
        <f t="shared" si="4"/>
        <v>19.714060402580316</v>
      </c>
    </row>
    <row r="42" spans="1:14">
      <c r="A42" s="583"/>
      <c r="B42" s="635"/>
      <c r="C42" s="496" t="s">
        <v>445</v>
      </c>
      <c r="D42" s="326">
        <v>46.548099999999998</v>
      </c>
      <c r="E42" s="114">
        <v>0.9647</v>
      </c>
      <c r="F42" s="242">
        <v>33.218383525415604</v>
      </c>
      <c r="G42" s="114">
        <v>0.20510655348089302</v>
      </c>
      <c r="H42" s="328">
        <f t="shared" si="0"/>
        <v>13.329716474584394</v>
      </c>
      <c r="I42" s="114">
        <f t="shared" si="1"/>
        <v>0.20084737574750564</v>
      </c>
      <c r="J42" s="327">
        <f t="shared" si="2"/>
        <v>66.367391781816394</v>
      </c>
      <c r="K42" s="328">
        <f t="shared" si="3"/>
        <v>12.936055618119283</v>
      </c>
      <c r="L42" s="327">
        <f t="shared" si="4"/>
        <v>13.723377331049505</v>
      </c>
    </row>
    <row r="43" spans="1:14">
      <c r="A43" s="580" t="s">
        <v>176</v>
      </c>
      <c r="B43" s="687" t="s">
        <v>402</v>
      </c>
      <c r="C43" s="497" t="s">
        <v>446</v>
      </c>
      <c r="D43" s="330">
        <v>50.254100000000001</v>
      </c>
      <c r="E43" s="72">
        <v>1.1639299999999999</v>
      </c>
      <c r="F43" s="300">
        <v>37.104363723548701</v>
      </c>
      <c r="G43" s="72">
        <v>0.26315500152336202</v>
      </c>
      <c r="H43" s="332">
        <f t="shared" si="0"/>
        <v>13.1497362764513</v>
      </c>
      <c r="I43" s="72">
        <f t="shared" si="1"/>
        <v>0.25649773551496391</v>
      </c>
      <c r="J43" s="331">
        <f t="shared" si="2"/>
        <v>51.266480969318941</v>
      </c>
      <c r="K43" s="332">
        <f t="shared" si="3"/>
        <v>12.647000714841971</v>
      </c>
      <c r="L43" s="331">
        <f t="shared" si="4"/>
        <v>13.652471838060629</v>
      </c>
    </row>
    <row r="44" spans="1:14">
      <c r="A44" s="580"/>
      <c r="B44" s="639"/>
      <c r="C44" s="498" t="s">
        <v>447</v>
      </c>
      <c r="D44" s="199">
        <v>41.386899999999997</v>
      </c>
      <c r="E44" s="67">
        <v>1.0435700000000001</v>
      </c>
      <c r="F44" s="121">
        <v>38.217871923890499</v>
      </c>
      <c r="G44" s="67">
        <v>0.26750870615600103</v>
      </c>
      <c r="H44" s="334">
        <f t="shared" si="0"/>
        <v>3.1690280761094982</v>
      </c>
      <c r="I44" s="67">
        <f t="shared" si="1"/>
        <v>0.25867020760609105</v>
      </c>
      <c r="J44" s="333">
        <f t="shared" si="2"/>
        <v>12.251229491938117</v>
      </c>
      <c r="K44" s="334">
        <f t="shared" si="3"/>
        <v>2.6620344692015596</v>
      </c>
      <c r="L44" s="333">
        <f t="shared" si="4"/>
        <v>3.6760216830174368</v>
      </c>
    </row>
    <row r="45" spans="1:14">
      <c r="A45" s="580"/>
      <c r="B45" s="638" t="s">
        <v>403</v>
      </c>
      <c r="C45" s="431" t="s">
        <v>448</v>
      </c>
      <c r="D45" s="198">
        <v>51.069899999999997</v>
      </c>
      <c r="E45" s="119">
        <v>1.13636</v>
      </c>
      <c r="F45" s="118">
        <v>37.936229000516605</v>
      </c>
      <c r="G45" s="119">
        <v>0.24713974551593601</v>
      </c>
      <c r="H45" s="349">
        <f t="shared" si="0"/>
        <v>13.133670999483392</v>
      </c>
      <c r="I45" s="119">
        <f t="shared" si="1"/>
        <v>0.2415794178491516</v>
      </c>
      <c r="J45" s="185">
        <f t="shared" si="2"/>
        <v>54.365852506873722</v>
      </c>
      <c r="K45" s="349">
        <f t="shared" si="3"/>
        <v>12.660175340499055</v>
      </c>
      <c r="L45" s="185">
        <f t="shared" si="4"/>
        <v>13.60716665846773</v>
      </c>
    </row>
    <row r="46" spans="1:14">
      <c r="A46" s="580"/>
      <c r="B46" s="638"/>
      <c r="C46" s="431" t="s">
        <v>449</v>
      </c>
      <c r="D46" s="198">
        <v>57.973399999999998</v>
      </c>
      <c r="E46" s="119">
        <v>1.60833</v>
      </c>
      <c r="F46" s="118">
        <v>49.022960424203397</v>
      </c>
      <c r="G46" s="119">
        <v>0.311406409785973</v>
      </c>
      <c r="H46" s="349">
        <f t="shared" si="0"/>
        <v>8.9504395757966009</v>
      </c>
      <c r="I46" s="119">
        <f t="shared" si="1"/>
        <v>0.30743431606757676</v>
      </c>
      <c r="J46" s="185">
        <f t="shared" si="2"/>
        <v>29.113339363941453</v>
      </c>
      <c r="K46" s="349">
        <f t="shared" si="3"/>
        <v>8.3478683163041509</v>
      </c>
      <c r="L46" s="185">
        <f t="shared" si="4"/>
        <v>9.5530108352890508</v>
      </c>
    </row>
    <row r="47" spans="1:14">
      <c r="A47" s="580"/>
      <c r="B47" s="638"/>
      <c r="C47" s="431" t="s">
        <v>450</v>
      </c>
      <c r="D47" s="198">
        <v>55.3795</v>
      </c>
      <c r="E47" s="119">
        <v>0.83135999999999999</v>
      </c>
      <c r="F47" s="118">
        <v>34.750165142684097</v>
      </c>
      <c r="G47" s="119">
        <v>0.17738781327343101</v>
      </c>
      <c r="H47" s="349">
        <f t="shared" si="0"/>
        <v>20.629334857315904</v>
      </c>
      <c r="I47" s="119">
        <f t="shared" si="1"/>
        <v>0.17365499648656124</v>
      </c>
      <c r="J47" s="185">
        <f t="shared" si="2"/>
        <v>118.79493982145432</v>
      </c>
      <c r="K47" s="349">
        <f t="shared" si="3"/>
        <v>20.288971064202244</v>
      </c>
      <c r="L47" s="185">
        <f t="shared" si="4"/>
        <v>20.969698650429564</v>
      </c>
    </row>
    <row r="48" spans="1:14">
      <c r="A48" s="580"/>
      <c r="B48" s="687" t="s">
        <v>404</v>
      </c>
      <c r="C48" s="497" t="s">
        <v>451</v>
      </c>
      <c r="D48" s="330">
        <v>51.153199999999998</v>
      </c>
      <c r="E48" s="72">
        <v>1.13957</v>
      </c>
      <c r="F48" s="300">
        <v>32.901559247187201</v>
      </c>
      <c r="G48" s="72">
        <v>0.22683145206595198</v>
      </c>
      <c r="H48" s="332">
        <f t="shared" si="0"/>
        <v>18.251640752812797</v>
      </c>
      <c r="I48" s="72">
        <f t="shared" si="1"/>
        <v>0.22336688545542774</v>
      </c>
      <c r="J48" s="331">
        <f t="shared" si="2"/>
        <v>81.711488771485165</v>
      </c>
      <c r="K48" s="332">
        <f t="shared" si="3"/>
        <v>17.813841657320157</v>
      </c>
      <c r="L48" s="331">
        <f t="shared" si="4"/>
        <v>18.689439848305437</v>
      </c>
    </row>
    <row r="49" spans="1:12">
      <c r="A49" s="580"/>
      <c r="B49" s="639"/>
      <c r="C49" s="498" t="s">
        <v>452</v>
      </c>
      <c r="D49" s="199">
        <v>55.689900000000002</v>
      </c>
      <c r="E49" s="67">
        <v>1.12035</v>
      </c>
      <c r="F49" s="121">
        <v>46.288309258726599</v>
      </c>
      <c r="G49" s="67">
        <v>0.26313069876491596</v>
      </c>
      <c r="H49" s="334">
        <f t="shared" si="0"/>
        <v>9.4015907412734023</v>
      </c>
      <c r="I49" s="67">
        <f t="shared" si="1"/>
        <v>0.25580332859384641</v>
      </c>
      <c r="J49" s="333">
        <f t="shared" si="2"/>
        <v>36.753199393276255</v>
      </c>
      <c r="K49" s="334">
        <f t="shared" si="3"/>
        <v>8.9002162172294632</v>
      </c>
      <c r="L49" s="333">
        <f t="shared" si="4"/>
        <v>9.9029652653173414</v>
      </c>
    </row>
    <row r="50" spans="1:12" ht="19.149999999999999" customHeight="1">
      <c r="A50" s="580"/>
      <c r="B50" s="638" t="s">
        <v>405</v>
      </c>
      <c r="C50" s="204" t="s">
        <v>453</v>
      </c>
      <c r="D50" s="198">
        <v>53.802399999999999</v>
      </c>
      <c r="E50" s="119">
        <v>1.4262600000000001</v>
      </c>
      <c r="F50" s="118">
        <v>37.933387306142301</v>
      </c>
      <c r="G50" s="119">
        <v>0.28053094576088</v>
      </c>
      <c r="H50" s="349">
        <f t="shared" si="0"/>
        <v>15.869012693857698</v>
      </c>
      <c r="I50" s="119">
        <f t="shared" si="1"/>
        <v>0.27654635086838353</v>
      </c>
      <c r="J50" s="185">
        <f t="shared" si="2"/>
        <v>57.382831644776338</v>
      </c>
      <c r="K50" s="349">
        <f t="shared" si="3"/>
        <v>15.326981846155666</v>
      </c>
      <c r="L50" s="185">
        <f t="shared" si="4"/>
        <v>16.411043541559728</v>
      </c>
    </row>
    <row r="51" spans="1:12">
      <c r="A51" s="581"/>
      <c r="B51" s="639"/>
      <c r="C51" s="498" t="s">
        <v>454</v>
      </c>
      <c r="D51" s="199">
        <v>50.869199999999999</v>
      </c>
      <c r="E51" s="67">
        <v>1.1158300000000001</v>
      </c>
      <c r="F51" s="121">
        <v>39.567392615999196</v>
      </c>
      <c r="G51" s="67">
        <v>0.249912603214406</v>
      </c>
      <c r="H51" s="334">
        <f t="shared" si="0"/>
        <v>11.301807384000803</v>
      </c>
      <c r="I51" s="67">
        <f t="shared" si="1"/>
        <v>0.24375547511535067</v>
      </c>
      <c r="J51" s="333">
        <f t="shared" si="2"/>
        <v>46.365347808710879</v>
      </c>
      <c r="K51" s="334">
        <f t="shared" si="3"/>
        <v>10.824046652774715</v>
      </c>
      <c r="L51" s="333">
        <f t="shared" si="4"/>
        <v>11.779568115226891</v>
      </c>
    </row>
  </sheetData>
  <mergeCells count="26">
    <mergeCell ref="D3:E3"/>
    <mergeCell ref="F3:G3"/>
    <mergeCell ref="H3:J3"/>
    <mergeCell ref="K3:L3"/>
    <mergeCell ref="A5:A20"/>
    <mergeCell ref="B5:B7"/>
    <mergeCell ref="B8:B9"/>
    <mergeCell ref="B10:B11"/>
    <mergeCell ref="B12:B13"/>
    <mergeCell ref="B14:B18"/>
    <mergeCell ref="B19:B20"/>
    <mergeCell ref="A21:A30"/>
    <mergeCell ref="B21:B23"/>
    <mergeCell ref="B24:B27"/>
    <mergeCell ref="B28:B30"/>
    <mergeCell ref="B40:B42"/>
    <mergeCell ref="A31:A42"/>
    <mergeCell ref="B31:B33"/>
    <mergeCell ref="B34:B35"/>
    <mergeCell ref="B36:B37"/>
    <mergeCell ref="B38:B39"/>
    <mergeCell ref="A43:A51"/>
    <mergeCell ref="B43:B44"/>
    <mergeCell ref="B45:B47"/>
    <mergeCell ref="B48:B49"/>
    <mergeCell ref="B50:B51"/>
  </mergeCell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38B01-F7F8-4D36-AE11-A71DD1F7E3D1}">
  <dimension ref="A2:U51"/>
  <sheetViews>
    <sheetView topLeftCell="C21" zoomScaleNormal="100" workbookViewId="0">
      <selection activeCell="B5" sqref="B5"/>
    </sheetView>
  </sheetViews>
  <sheetFormatPr defaultRowHeight="15"/>
  <cols>
    <col min="1" max="1" width="5.85546875" customWidth="1"/>
    <col min="2" max="2" width="41.7109375" style="34" bestFit="1" customWidth="1"/>
    <col min="3" max="3" width="77.28515625" bestFit="1" customWidth="1"/>
    <col min="4" max="4" width="9.85546875" customWidth="1"/>
    <col min="10" max="10" width="8.7109375" bestFit="1" customWidth="1"/>
    <col min="12" max="12" width="8.85546875" customWidth="1"/>
    <col min="13" max="13" width="8.85546875" style="6" customWidth="1"/>
    <col min="14" max="14" width="8.85546875" customWidth="1"/>
    <col min="15" max="16" width="8.85546875" style="6" customWidth="1"/>
    <col min="17" max="21" width="8.85546875" customWidth="1"/>
  </cols>
  <sheetData>
    <row r="2" spans="1:21">
      <c r="A2" s="4" t="s">
        <v>455</v>
      </c>
    </row>
    <row r="3" spans="1:21" ht="15.75">
      <c r="A3" s="500"/>
      <c r="B3" s="408"/>
      <c r="C3" s="409"/>
      <c r="D3" s="606" t="s">
        <v>30</v>
      </c>
      <c r="E3" s="607"/>
      <c r="F3" s="607"/>
      <c r="G3" s="607"/>
      <c r="H3" s="615" t="s">
        <v>31</v>
      </c>
      <c r="I3" s="615"/>
      <c r="J3" s="615"/>
      <c r="K3" s="616"/>
      <c r="L3" s="608" t="s">
        <v>54</v>
      </c>
      <c r="M3" s="608"/>
      <c r="N3" s="608"/>
      <c r="O3" s="598" t="s">
        <v>32</v>
      </c>
      <c r="P3" s="599"/>
      <c r="Q3" s="608" t="s">
        <v>55</v>
      </c>
      <c r="R3" s="608"/>
      <c r="S3" s="608"/>
      <c r="T3" s="598" t="s">
        <v>32</v>
      </c>
      <c r="U3" s="599"/>
    </row>
    <row r="4" spans="1:21" ht="15.75">
      <c r="A4" s="501"/>
      <c r="B4" s="488" t="s">
        <v>33</v>
      </c>
      <c r="C4" s="485" t="s">
        <v>62</v>
      </c>
      <c r="D4" s="342" t="s">
        <v>57</v>
      </c>
      <c r="E4" s="340" t="s">
        <v>58</v>
      </c>
      <c r="F4" s="340" t="s">
        <v>59</v>
      </c>
      <c r="G4" s="442" t="s">
        <v>60</v>
      </c>
      <c r="H4" s="342" t="s">
        <v>57</v>
      </c>
      <c r="I4" s="340" t="s">
        <v>58</v>
      </c>
      <c r="J4" s="340" t="s">
        <v>59</v>
      </c>
      <c r="K4" s="442" t="s">
        <v>60</v>
      </c>
      <c r="L4" s="309" t="s">
        <v>38</v>
      </c>
      <c r="M4" s="302" t="s">
        <v>39</v>
      </c>
      <c r="N4" s="310" t="s">
        <v>40</v>
      </c>
      <c r="O4" s="304" t="s">
        <v>41</v>
      </c>
      <c r="P4" s="305" t="s">
        <v>42</v>
      </c>
      <c r="Q4" s="343" t="s">
        <v>38</v>
      </c>
      <c r="R4" s="343" t="s">
        <v>39</v>
      </c>
      <c r="S4" s="499" t="s">
        <v>40</v>
      </c>
      <c r="T4" s="304" t="s">
        <v>41</v>
      </c>
      <c r="U4" s="305" t="s">
        <v>42</v>
      </c>
    </row>
    <row r="5" spans="1:21" ht="14.45" customHeight="1">
      <c r="A5" s="585" t="s">
        <v>389</v>
      </c>
      <c r="B5" s="595" t="s">
        <v>167</v>
      </c>
      <c r="C5" s="716" t="s">
        <v>408</v>
      </c>
      <c r="D5" s="98">
        <v>36.827100000000002</v>
      </c>
      <c r="E5" s="39">
        <v>1.6699900000000001</v>
      </c>
      <c r="F5" s="98">
        <v>38.511400000000002</v>
      </c>
      <c r="G5" s="162">
        <v>1.3145899999999999</v>
      </c>
      <c r="H5" s="98">
        <v>31.955271355961802</v>
      </c>
      <c r="I5" s="39">
        <v>0.31865462754571799</v>
      </c>
      <c r="J5" s="98">
        <v>28.920115167454803</v>
      </c>
      <c r="K5" s="39">
        <v>0.32196380062561997</v>
      </c>
      <c r="L5" s="314">
        <f t="shared" ref="L5:L51" si="0">D5-H5</f>
        <v>4.8718286440381995</v>
      </c>
      <c r="M5" s="39">
        <f t="shared" ref="M5:M51" si="1">SQRT(((E5*E5)+((16*16)-1)*(I5*I5))/(17*17))</f>
        <v>0.31503151582033395</v>
      </c>
      <c r="N5" s="162">
        <f t="shared" ref="N5:N51" si="2">L5/M5</f>
        <v>15.464575445260081</v>
      </c>
      <c r="O5" s="314">
        <f t="shared" ref="O5:O51" si="3">L5-(1.96*M5)</f>
        <v>4.254366873030345</v>
      </c>
      <c r="P5" s="162">
        <f t="shared" ref="P5:P51" si="4">L5+(1.96*M5)</f>
        <v>5.489290415046054</v>
      </c>
      <c r="Q5" s="314">
        <f t="shared" ref="Q5:Q51" si="5">F5-J5</f>
        <v>9.5912848325451989</v>
      </c>
      <c r="R5" s="39">
        <f t="shared" ref="R5:R51" si="6">SQRT(((G5*G5)+((16*16)-1)*(K5*K5))/(17*17))</f>
        <v>0.31216191422956613</v>
      </c>
      <c r="S5" s="162">
        <f t="shared" ref="S5:S51" si="7">Q5/R5</f>
        <v>30.725352438387787</v>
      </c>
      <c r="T5" s="314">
        <f t="shared" ref="T5:T51" si="8">Q5-(1.96*R5)</f>
        <v>8.9794474806552493</v>
      </c>
      <c r="U5" s="162">
        <f t="shared" ref="U5:U51" si="9">Q5+(1.96*R5)</f>
        <v>10.203122184435149</v>
      </c>
    </row>
    <row r="6" spans="1:21">
      <c r="A6" s="585"/>
      <c r="B6" s="596"/>
      <c r="C6" s="717" t="s">
        <v>409</v>
      </c>
      <c r="D6" s="101">
        <v>50.261400000000002</v>
      </c>
      <c r="E6" s="44">
        <v>1.5600799999999999</v>
      </c>
      <c r="F6" s="101">
        <v>50.592100000000002</v>
      </c>
      <c r="G6" s="315">
        <v>1.4268400000000001</v>
      </c>
      <c r="H6" s="101">
        <v>40.334494345001801</v>
      </c>
      <c r="I6" s="44">
        <v>0.31494211943168399</v>
      </c>
      <c r="J6" s="101">
        <v>38.310553040284304</v>
      </c>
      <c r="K6" s="44">
        <v>0.33430806068577101</v>
      </c>
      <c r="L6" s="316">
        <f t="shared" si="0"/>
        <v>9.9269056549982011</v>
      </c>
      <c r="M6" s="44">
        <f t="shared" si="1"/>
        <v>0.30974331904561564</v>
      </c>
      <c r="N6" s="315">
        <f t="shared" si="2"/>
        <v>32.048812822129904</v>
      </c>
      <c r="O6" s="316">
        <f t="shared" si="3"/>
        <v>9.3198087496687947</v>
      </c>
      <c r="P6" s="315">
        <f t="shared" si="4"/>
        <v>10.534002560327608</v>
      </c>
      <c r="Q6" s="316">
        <f t="shared" si="5"/>
        <v>12.281546959715698</v>
      </c>
      <c r="R6" s="44">
        <f t="shared" si="6"/>
        <v>0.32505071013840275</v>
      </c>
      <c r="S6" s="315">
        <f t="shared" si="7"/>
        <v>37.78347985914678</v>
      </c>
      <c r="T6" s="316">
        <f t="shared" si="8"/>
        <v>11.644447567844429</v>
      </c>
      <c r="U6" s="315">
        <f t="shared" si="9"/>
        <v>12.918646351586967</v>
      </c>
    </row>
    <row r="7" spans="1:21">
      <c r="A7" s="585"/>
      <c r="B7" s="596"/>
      <c r="C7" s="718" t="s">
        <v>410</v>
      </c>
      <c r="D7" s="101">
        <v>65.014099999999999</v>
      </c>
      <c r="E7" s="44">
        <v>1.9509099999999999</v>
      </c>
      <c r="F7" s="101">
        <v>60.728999999999999</v>
      </c>
      <c r="G7" s="315">
        <v>1.93581</v>
      </c>
      <c r="H7" s="101">
        <v>42.943526402884103</v>
      </c>
      <c r="I7" s="44">
        <v>0.42660080411347395</v>
      </c>
      <c r="J7" s="101">
        <v>38.399440886530201</v>
      </c>
      <c r="K7" s="44">
        <v>0.41785945806791097</v>
      </c>
      <c r="L7" s="316">
        <f t="shared" si="0"/>
        <v>22.070573597115896</v>
      </c>
      <c r="M7" s="44">
        <f t="shared" si="1"/>
        <v>0.41683040528280174</v>
      </c>
      <c r="N7" s="315">
        <f t="shared" si="2"/>
        <v>52.948569291968873</v>
      </c>
      <c r="O7" s="316">
        <f t="shared" si="3"/>
        <v>21.253586002761605</v>
      </c>
      <c r="P7" s="315">
        <f t="shared" si="4"/>
        <v>22.887561191470187</v>
      </c>
      <c r="Q7" s="316">
        <f t="shared" si="5"/>
        <v>22.329559113469799</v>
      </c>
      <c r="R7" s="44">
        <f t="shared" si="6"/>
        <v>0.40869454022574431</v>
      </c>
      <c r="S7" s="315">
        <f t="shared" si="7"/>
        <v>54.636303927955495</v>
      </c>
      <c r="T7" s="316">
        <f t="shared" si="8"/>
        <v>21.528517814627339</v>
      </c>
      <c r="U7" s="315">
        <f t="shared" si="9"/>
        <v>23.130600412312258</v>
      </c>
    </row>
    <row r="8" spans="1:21">
      <c r="A8" s="585"/>
      <c r="B8" s="595" t="s">
        <v>390</v>
      </c>
      <c r="C8" s="716" t="s">
        <v>411</v>
      </c>
      <c r="D8" s="98">
        <v>50.229700000000001</v>
      </c>
      <c r="E8" s="39">
        <v>1.18465</v>
      </c>
      <c r="F8" s="98">
        <v>49.502200000000002</v>
      </c>
      <c r="G8" s="162">
        <v>1.1456900000000001</v>
      </c>
      <c r="H8" s="98">
        <v>40.496029994872202</v>
      </c>
      <c r="I8" s="39">
        <v>0.28580547867443101</v>
      </c>
      <c r="J8" s="98">
        <v>36.097200369154095</v>
      </c>
      <c r="K8" s="39">
        <v>0.28633551208580599</v>
      </c>
      <c r="L8" s="314">
        <f t="shared" si="0"/>
        <v>9.7336700051277987</v>
      </c>
      <c r="M8" s="39">
        <f t="shared" si="1"/>
        <v>0.27736409054242811</v>
      </c>
      <c r="N8" s="162">
        <f t="shared" si="2"/>
        <v>35.093475821228736</v>
      </c>
      <c r="O8" s="314">
        <f t="shared" si="3"/>
        <v>9.1900363876646392</v>
      </c>
      <c r="P8" s="162">
        <f t="shared" si="4"/>
        <v>10.277303622590958</v>
      </c>
      <c r="Q8" s="314">
        <f t="shared" si="5"/>
        <v>13.404999630845907</v>
      </c>
      <c r="R8" s="39">
        <f t="shared" si="6"/>
        <v>0.27728011690594595</v>
      </c>
      <c r="S8" s="162">
        <f t="shared" si="7"/>
        <v>48.344611869133459</v>
      </c>
      <c r="T8" s="314">
        <f t="shared" si="8"/>
        <v>12.861530601710253</v>
      </c>
      <c r="U8" s="162">
        <f t="shared" si="9"/>
        <v>13.948468659981561</v>
      </c>
    </row>
    <row r="9" spans="1:21">
      <c r="A9" s="585"/>
      <c r="B9" s="597"/>
      <c r="C9" s="718" t="s">
        <v>412</v>
      </c>
      <c r="D9" s="104">
        <v>42.13</v>
      </c>
      <c r="E9" s="47">
        <v>1.61172</v>
      </c>
      <c r="F9" s="104">
        <v>44.665599999999998</v>
      </c>
      <c r="G9" s="166">
        <v>1.48743</v>
      </c>
      <c r="H9" s="104">
        <v>38.657688786906604</v>
      </c>
      <c r="I9" s="47">
        <v>0.31993709435554696</v>
      </c>
      <c r="J9" s="104">
        <v>36.6216297701108</v>
      </c>
      <c r="K9" s="47">
        <v>0.346087089586324</v>
      </c>
      <c r="L9" s="317">
        <f t="shared" si="0"/>
        <v>3.4723112130933984</v>
      </c>
      <c r="M9" s="47">
        <f t="shared" si="1"/>
        <v>0.31512822768415955</v>
      </c>
      <c r="N9" s="166">
        <f t="shared" si="2"/>
        <v>11.018724785814991</v>
      </c>
      <c r="O9" s="317">
        <f t="shared" si="3"/>
        <v>2.8546598868324455</v>
      </c>
      <c r="P9" s="166">
        <f t="shared" si="4"/>
        <v>4.0899625393543513</v>
      </c>
      <c r="Q9" s="317">
        <f t="shared" si="5"/>
        <v>8.0439702298891973</v>
      </c>
      <c r="R9" s="47">
        <f t="shared" si="6"/>
        <v>0.33666077393084981</v>
      </c>
      <c r="S9" s="166">
        <f t="shared" si="7"/>
        <v>23.893399091221212</v>
      </c>
      <c r="T9" s="317">
        <f t="shared" si="8"/>
        <v>7.3841151129847313</v>
      </c>
      <c r="U9" s="166">
        <f t="shared" si="9"/>
        <v>8.7038253467936624</v>
      </c>
    </row>
    <row r="10" spans="1:21">
      <c r="A10" s="585"/>
      <c r="B10" s="596" t="s">
        <v>168</v>
      </c>
      <c r="C10" s="716" t="s">
        <v>413</v>
      </c>
      <c r="D10" s="101">
        <v>45.334499999999998</v>
      </c>
      <c r="E10" s="44">
        <v>3.0980300000000001</v>
      </c>
      <c r="F10" s="101">
        <v>43.781399999999998</v>
      </c>
      <c r="G10" s="315">
        <v>3.2681800000000001</v>
      </c>
      <c r="H10" s="101">
        <v>36.317753705367799</v>
      </c>
      <c r="I10" s="44">
        <v>0.68762315598217494</v>
      </c>
      <c r="J10" s="101">
        <v>26.959715633216604</v>
      </c>
      <c r="K10" s="44">
        <v>0.61637312180352299</v>
      </c>
      <c r="L10" s="316">
        <f t="shared" si="0"/>
        <v>9.016746294632199</v>
      </c>
      <c r="M10" s="44">
        <f t="shared" si="1"/>
        <v>0.67112547897456887</v>
      </c>
      <c r="N10" s="315">
        <f t="shared" si="2"/>
        <v>13.435261478090705</v>
      </c>
      <c r="O10" s="316">
        <f t="shared" si="3"/>
        <v>7.7013403558420439</v>
      </c>
      <c r="P10" s="315">
        <f t="shared" si="4"/>
        <v>10.332152233422354</v>
      </c>
      <c r="Q10" s="316">
        <f t="shared" si="5"/>
        <v>16.821684366783394</v>
      </c>
      <c r="R10" s="44">
        <f t="shared" si="6"/>
        <v>0.61006419753871921</v>
      </c>
      <c r="S10" s="315">
        <f t="shared" si="7"/>
        <v>27.573629848546826</v>
      </c>
      <c r="T10" s="316">
        <f t="shared" si="8"/>
        <v>15.625958539607504</v>
      </c>
      <c r="U10" s="315">
        <f t="shared" si="9"/>
        <v>18.017410193959282</v>
      </c>
    </row>
    <row r="11" spans="1:21">
      <c r="A11" s="585"/>
      <c r="B11" s="596"/>
      <c r="C11" s="718" t="s">
        <v>414</v>
      </c>
      <c r="D11" s="101">
        <v>65.14</v>
      </c>
      <c r="E11" s="44">
        <v>1.2869299999999999</v>
      </c>
      <c r="F11" s="101">
        <v>59.218200000000003</v>
      </c>
      <c r="G11" s="315">
        <v>1.1829000000000001</v>
      </c>
      <c r="H11" s="101">
        <v>53.296509856669005</v>
      </c>
      <c r="I11" s="44">
        <v>0.311260566296925</v>
      </c>
      <c r="J11" s="101">
        <v>47.045448589268901</v>
      </c>
      <c r="K11" s="44">
        <v>0.32892868436399902</v>
      </c>
      <c r="L11" s="316">
        <f t="shared" si="0"/>
        <v>11.843490143330996</v>
      </c>
      <c r="M11" s="44">
        <f t="shared" si="1"/>
        <v>0.30201966959953197</v>
      </c>
      <c r="N11" s="315">
        <f t="shared" si="2"/>
        <v>39.214300707748833</v>
      </c>
      <c r="O11" s="316">
        <f t="shared" si="3"/>
        <v>11.251531590915913</v>
      </c>
      <c r="P11" s="315">
        <f t="shared" si="4"/>
        <v>12.435448695746079</v>
      </c>
      <c r="Q11" s="316">
        <f t="shared" si="5"/>
        <v>12.172751410731102</v>
      </c>
      <c r="R11" s="44">
        <f t="shared" si="6"/>
        <v>0.31671291103305926</v>
      </c>
      <c r="S11" s="315">
        <f t="shared" si="7"/>
        <v>38.434654814121174</v>
      </c>
      <c r="T11" s="316">
        <f t="shared" si="8"/>
        <v>11.551994105106306</v>
      </c>
      <c r="U11" s="315">
        <f t="shared" si="9"/>
        <v>12.793508716355898</v>
      </c>
    </row>
    <row r="12" spans="1:21">
      <c r="A12" s="585"/>
      <c r="B12" s="595" t="s">
        <v>391</v>
      </c>
      <c r="C12" s="717" t="s">
        <v>415</v>
      </c>
      <c r="D12" s="98">
        <v>59.691899999999997</v>
      </c>
      <c r="E12" s="39">
        <v>1.34649</v>
      </c>
      <c r="F12" s="98">
        <v>57.759799999999998</v>
      </c>
      <c r="G12" s="162">
        <v>1.66595</v>
      </c>
      <c r="H12" s="98">
        <v>41.5253763112214</v>
      </c>
      <c r="I12" s="39">
        <v>0.35168438848163996</v>
      </c>
      <c r="J12" s="98">
        <v>37.644225814340899</v>
      </c>
      <c r="K12" s="39">
        <v>0.362054241960511</v>
      </c>
      <c r="L12" s="314">
        <f t="shared" si="0"/>
        <v>18.166523688778597</v>
      </c>
      <c r="M12" s="39">
        <f t="shared" si="1"/>
        <v>0.33971248855830033</v>
      </c>
      <c r="N12" s="162">
        <f t="shared" si="2"/>
        <v>53.476172647862249</v>
      </c>
      <c r="O12" s="314">
        <f t="shared" si="3"/>
        <v>17.50068721120433</v>
      </c>
      <c r="P12" s="162">
        <f t="shared" si="4"/>
        <v>18.832360166352863</v>
      </c>
      <c r="Q12" s="314">
        <f t="shared" si="5"/>
        <v>20.115574185659099</v>
      </c>
      <c r="R12" s="39">
        <f t="shared" si="6"/>
        <v>0.35392815089831131</v>
      </c>
      <c r="S12" s="162">
        <f t="shared" si="7"/>
        <v>56.835191364697621</v>
      </c>
      <c r="T12" s="314">
        <f t="shared" si="8"/>
        <v>19.421875009898407</v>
      </c>
      <c r="U12" s="162">
        <f t="shared" si="9"/>
        <v>20.809273361419791</v>
      </c>
    </row>
    <row r="13" spans="1:21">
      <c r="A13" s="585"/>
      <c r="B13" s="597"/>
      <c r="C13" s="717" t="s">
        <v>416</v>
      </c>
      <c r="D13" s="104">
        <v>62.170900000000003</v>
      </c>
      <c r="E13" s="47">
        <v>1.7421599999999999</v>
      </c>
      <c r="F13" s="104">
        <v>60.874899999999997</v>
      </c>
      <c r="G13" s="166">
        <v>1.80515</v>
      </c>
      <c r="H13" s="104">
        <v>46.944770726168599</v>
      </c>
      <c r="I13" s="47">
        <v>0.37016583369224598</v>
      </c>
      <c r="J13" s="104">
        <v>43.374615016738801</v>
      </c>
      <c r="K13" s="47">
        <v>0.362868599852812</v>
      </c>
      <c r="L13" s="317">
        <f t="shared" si="0"/>
        <v>15.226129273831404</v>
      </c>
      <c r="M13" s="47">
        <f t="shared" si="1"/>
        <v>0.36249768545274336</v>
      </c>
      <c r="N13" s="166">
        <f t="shared" si="2"/>
        <v>42.003383427992517</v>
      </c>
      <c r="O13" s="317">
        <f t="shared" si="3"/>
        <v>14.515633810344028</v>
      </c>
      <c r="P13" s="166">
        <f t="shared" si="4"/>
        <v>15.93662473731878</v>
      </c>
      <c r="Q13" s="317">
        <f t="shared" si="5"/>
        <v>17.500284983261196</v>
      </c>
      <c r="R13" s="47">
        <f t="shared" si="6"/>
        <v>0.35701249731491719</v>
      </c>
      <c r="S13" s="166">
        <f t="shared" si="7"/>
        <v>49.018690143567632</v>
      </c>
      <c r="T13" s="317">
        <f t="shared" si="8"/>
        <v>16.800540488523957</v>
      </c>
      <c r="U13" s="166">
        <f t="shared" si="9"/>
        <v>18.200029477998434</v>
      </c>
    </row>
    <row r="14" spans="1:21">
      <c r="A14" s="585"/>
      <c r="B14" s="596" t="s">
        <v>170</v>
      </c>
      <c r="C14" s="716" t="s">
        <v>417</v>
      </c>
      <c r="D14" s="101">
        <v>55.156700000000001</v>
      </c>
      <c r="E14" s="44">
        <v>1.5544100000000001</v>
      </c>
      <c r="F14" s="101">
        <v>61.496400000000001</v>
      </c>
      <c r="G14" s="315">
        <v>1.61456</v>
      </c>
      <c r="H14" s="101">
        <v>55.985827231894106</v>
      </c>
      <c r="I14" s="44">
        <v>0.35137603864759603</v>
      </c>
      <c r="J14" s="101">
        <v>56.5462723387935</v>
      </c>
      <c r="K14" s="44">
        <v>0.35332295466511499</v>
      </c>
      <c r="L14" s="316">
        <f t="shared" si="0"/>
        <v>-0.82912723189410542</v>
      </c>
      <c r="M14" s="44">
        <f t="shared" si="1"/>
        <v>0.34249136167066002</v>
      </c>
      <c r="N14" s="315">
        <f t="shared" si="2"/>
        <v>-2.4208704939291135</v>
      </c>
      <c r="O14" s="316">
        <f t="shared" si="3"/>
        <v>-1.5004103007685989</v>
      </c>
      <c r="P14" s="315">
        <f t="shared" si="4"/>
        <v>-0.15784416301961179</v>
      </c>
      <c r="Q14" s="316">
        <f t="shared" si="5"/>
        <v>4.9501276612065013</v>
      </c>
      <c r="R14" s="44">
        <f t="shared" si="6"/>
        <v>0.345210768166479</v>
      </c>
      <c r="S14" s="315">
        <f t="shared" si="7"/>
        <v>14.339435839438492</v>
      </c>
      <c r="T14" s="316">
        <f t="shared" si="8"/>
        <v>4.2735145556002028</v>
      </c>
      <c r="U14" s="315">
        <f t="shared" si="9"/>
        <v>5.6267407668127998</v>
      </c>
    </row>
    <row r="15" spans="1:21">
      <c r="A15" s="585"/>
      <c r="B15" s="596"/>
      <c r="C15" s="717" t="s">
        <v>418</v>
      </c>
      <c r="D15" s="101">
        <v>41.110199999999999</v>
      </c>
      <c r="E15" s="44">
        <v>1.9075599999999999</v>
      </c>
      <c r="F15" s="101">
        <v>42.9649</v>
      </c>
      <c r="G15" s="315">
        <v>1.5431299999999999</v>
      </c>
      <c r="H15" s="101">
        <v>41.581060485256899</v>
      </c>
      <c r="I15" s="44">
        <v>0.37216138420724498</v>
      </c>
      <c r="J15" s="101">
        <v>39.219020899570502</v>
      </c>
      <c r="K15" s="44">
        <v>0.384667339619507</v>
      </c>
      <c r="L15" s="316">
        <f t="shared" si="0"/>
        <v>-0.47086048525689961</v>
      </c>
      <c r="M15" s="44">
        <f t="shared" si="1"/>
        <v>0.3671518057514751</v>
      </c>
      <c r="N15" s="315">
        <f t="shared" si="2"/>
        <v>-1.2824681177671364</v>
      </c>
      <c r="O15" s="316">
        <f t="shared" si="3"/>
        <v>-1.1904780245297908</v>
      </c>
      <c r="P15" s="315">
        <f t="shared" si="4"/>
        <v>0.24875705401599157</v>
      </c>
      <c r="Q15" s="316">
        <f t="shared" si="5"/>
        <v>3.745879100429498</v>
      </c>
      <c r="R15" s="44">
        <f t="shared" si="6"/>
        <v>0.37255934967728571</v>
      </c>
      <c r="S15" s="315">
        <f t="shared" si="7"/>
        <v>10.054449321092633</v>
      </c>
      <c r="T15" s="316">
        <f t="shared" si="8"/>
        <v>3.015662775062018</v>
      </c>
      <c r="U15" s="315">
        <f t="shared" si="9"/>
        <v>4.4760954257969781</v>
      </c>
    </row>
    <row r="16" spans="1:21">
      <c r="A16" s="585"/>
      <c r="B16" s="596"/>
      <c r="C16" s="717" t="s">
        <v>419</v>
      </c>
      <c r="D16" s="101">
        <v>38.662399999999998</v>
      </c>
      <c r="E16" s="44">
        <v>1.3038099999999999</v>
      </c>
      <c r="F16" s="101">
        <v>42.653399999999998</v>
      </c>
      <c r="G16" s="315">
        <v>1.6158300000000001</v>
      </c>
      <c r="H16" s="101">
        <v>38.551274421708797</v>
      </c>
      <c r="I16" s="44">
        <v>0.29655377907244096</v>
      </c>
      <c r="J16" s="101">
        <v>38.087459297977702</v>
      </c>
      <c r="K16" s="44">
        <v>0.3098637180255</v>
      </c>
      <c r="L16" s="316">
        <f t="shared" si="0"/>
        <v>0.11112557829120107</v>
      </c>
      <c r="M16" s="44">
        <f t="shared" si="1"/>
        <v>0.28892880078669719</v>
      </c>
      <c r="N16" s="315">
        <f t="shared" si="2"/>
        <v>0.38461232659612898</v>
      </c>
      <c r="O16" s="316">
        <f t="shared" si="3"/>
        <v>-0.45517487125072542</v>
      </c>
      <c r="P16" s="315">
        <f t="shared" si="4"/>
        <v>0.67742602783312755</v>
      </c>
      <c r="Q16" s="316">
        <f t="shared" si="5"/>
        <v>4.5659407020222957</v>
      </c>
      <c r="R16" s="44">
        <f t="shared" si="6"/>
        <v>0.30619251890353216</v>
      </c>
      <c r="S16" s="315">
        <f t="shared" si="7"/>
        <v>14.911993011366889</v>
      </c>
      <c r="T16" s="316">
        <f t="shared" si="8"/>
        <v>3.9658033649713729</v>
      </c>
      <c r="U16" s="315">
        <f t="shared" si="9"/>
        <v>5.1660780390732191</v>
      </c>
    </row>
    <row r="17" spans="1:21">
      <c r="A17" s="585"/>
      <c r="B17" s="596"/>
      <c r="C17" s="717" t="s">
        <v>420</v>
      </c>
      <c r="D17" s="101">
        <v>41.986899999999999</v>
      </c>
      <c r="E17" s="44">
        <v>1.74465</v>
      </c>
      <c r="F17" s="101">
        <v>39.640999999999998</v>
      </c>
      <c r="G17" s="315">
        <v>1.95661</v>
      </c>
      <c r="H17" s="101">
        <v>30.584671061239799</v>
      </c>
      <c r="I17" s="44">
        <v>0.33924909002998399</v>
      </c>
      <c r="J17" s="101">
        <v>25.483492951809399</v>
      </c>
      <c r="K17" s="44">
        <v>0.36199834879467102</v>
      </c>
      <c r="L17" s="316">
        <f t="shared" si="0"/>
        <v>11.402228938760199</v>
      </c>
      <c r="M17" s="44">
        <f t="shared" si="1"/>
        <v>0.33478671421073508</v>
      </c>
      <c r="N17" s="315">
        <f t="shared" si="2"/>
        <v>34.058188257682602</v>
      </c>
      <c r="O17" s="316">
        <f t="shared" si="3"/>
        <v>10.74604697890716</v>
      </c>
      <c r="P17" s="315">
        <f t="shared" si="4"/>
        <v>12.058410898613239</v>
      </c>
      <c r="Q17" s="316">
        <f t="shared" si="5"/>
        <v>14.157507048190599</v>
      </c>
      <c r="R17" s="44">
        <f t="shared" si="6"/>
        <v>0.35898857268618511</v>
      </c>
      <c r="S17" s="315">
        <f t="shared" si="7"/>
        <v>39.437208104578254</v>
      </c>
      <c r="T17" s="316">
        <f t="shared" si="8"/>
        <v>13.453889445725675</v>
      </c>
      <c r="U17" s="315">
        <f t="shared" si="9"/>
        <v>14.861124650655523</v>
      </c>
    </row>
    <row r="18" spans="1:21" ht="14.45" customHeight="1">
      <c r="A18" s="585"/>
      <c r="B18" s="596"/>
      <c r="C18" s="718" t="s">
        <v>421</v>
      </c>
      <c r="D18" s="101">
        <v>54.708799999999997</v>
      </c>
      <c r="E18" s="44">
        <v>1.80406</v>
      </c>
      <c r="F18" s="101">
        <v>53.677799999999998</v>
      </c>
      <c r="G18" s="315">
        <v>2.2601499999999999</v>
      </c>
      <c r="H18" s="101">
        <v>42.8241061329377</v>
      </c>
      <c r="I18" s="44">
        <v>0.41449188698580702</v>
      </c>
      <c r="J18" s="101">
        <v>37.533270713391296</v>
      </c>
      <c r="K18" s="44">
        <v>0.42814434429794795</v>
      </c>
      <c r="L18" s="316">
        <f t="shared" si="0"/>
        <v>11.884693867062296</v>
      </c>
      <c r="M18" s="44">
        <f t="shared" si="1"/>
        <v>0.40355055338096074</v>
      </c>
      <c r="N18" s="315">
        <f t="shared" si="2"/>
        <v>29.450322313999852</v>
      </c>
      <c r="O18" s="316">
        <f t="shared" si="3"/>
        <v>11.093734782435613</v>
      </c>
      <c r="P18" s="315">
        <f t="shared" si="4"/>
        <v>12.67565295168898</v>
      </c>
      <c r="Q18" s="316">
        <f t="shared" si="5"/>
        <v>16.144529286608702</v>
      </c>
      <c r="R18" s="44">
        <f t="shared" si="6"/>
        <v>0.42357724733476182</v>
      </c>
      <c r="S18" s="315">
        <f t="shared" si="7"/>
        <v>38.114722611267524</v>
      </c>
      <c r="T18" s="316">
        <f t="shared" si="8"/>
        <v>15.314317881832569</v>
      </c>
      <c r="U18" s="315">
        <f t="shared" si="9"/>
        <v>16.974740691384834</v>
      </c>
    </row>
    <row r="19" spans="1:21">
      <c r="A19" s="585"/>
      <c r="B19" s="595" t="s">
        <v>171</v>
      </c>
      <c r="C19" s="717" t="s">
        <v>422</v>
      </c>
      <c r="D19" s="98">
        <v>50.304099999999998</v>
      </c>
      <c r="E19" s="39">
        <v>1.8560099999999999</v>
      </c>
      <c r="F19" s="98">
        <v>51.455500000000001</v>
      </c>
      <c r="G19" s="162">
        <v>1.5914999999999999</v>
      </c>
      <c r="H19" s="98">
        <v>40.685352122973697</v>
      </c>
      <c r="I19" s="39">
        <v>0.34117426660301003</v>
      </c>
      <c r="J19" s="98">
        <v>38.153966001767905</v>
      </c>
      <c r="K19" s="39">
        <v>0.33944013101213499</v>
      </c>
      <c r="L19" s="314">
        <f t="shared" si="0"/>
        <v>9.6187478770263013</v>
      </c>
      <c r="M19" s="39">
        <f t="shared" si="1"/>
        <v>0.33856374113812926</v>
      </c>
      <c r="N19" s="162">
        <f t="shared" si="2"/>
        <v>28.410448929621165</v>
      </c>
      <c r="O19" s="314">
        <f t="shared" si="3"/>
        <v>8.9551629443955676</v>
      </c>
      <c r="P19" s="162">
        <f t="shared" si="4"/>
        <v>10.282332809657035</v>
      </c>
      <c r="Q19" s="314">
        <f t="shared" si="5"/>
        <v>13.301533998232095</v>
      </c>
      <c r="R19" s="39">
        <f t="shared" si="6"/>
        <v>0.33230801829708856</v>
      </c>
      <c r="S19" s="162">
        <f t="shared" si="7"/>
        <v>40.027725079869469</v>
      </c>
      <c r="T19" s="314">
        <f t="shared" si="8"/>
        <v>12.650210282369802</v>
      </c>
      <c r="U19" s="162">
        <f t="shared" si="9"/>
        <v>13.952857714094389</v>
      </c>
    </row>
    <row r="20" spans="1:21">
      <c r="A20" s="585"/>
      <c r="B20" s="597"/>
      <c r="C20" s="717" t="s">
        <v>423</v>
      </c>
      <c r="D20" s="104">
        <v>75.816299999999998</v>
      </c>
      <c r="E20" s="47">
        <v>1.4766300000000001</v>
      </c>
      <c r="F20" s="104">
        <v>63.991399999999999</v>
      </c>
      <c r="G20" s="166">
        <v>1.7845500000000001</v>
      </c>
      <c r="H20" s="104">
        <v>47.236642874508902</v>
      </c>
      <c r="I20" s="47">
        <v>0.352515137728724</v>
      </c>
      <c r="J20" s="104">
        <v>38.530331361619702</v>
      </c>
      <c r="K20" s="47">
        <v>0.364977714258925</v>
      </c>
      <c r="L20" s="317">
        <f t="shared" si="0"/>
        <v>28.579657125491096</v>
      </c>
      <c r="M20" s="47">
        <f t="shared" si="1"/>
        <v>0.34233323851994418</v>
      </c>
      <c r="N20" s="166">
        <f t="shared" si="2"/>
        <v>83.48490274871763</v>
      </c>
      <c r="O20" s="317">
        <f t="shared" si="3"/>
        <v>27.908683977992006</v>
      </c>
      <c r="P20" s="166">
        <f t="shared" si="4"/>
        <v>29.250630272990186</v>
      </c>
      <c r="Q20" s="317">
        <f t="shared" si="5"/>
        <v>25.461068638380297</v>
      </c>
      <c r="R20" s="47">
        <f t="shared" si="6"/>
        <v>0.35854784654843219</v>
      </c>
      <c r="S20" s="166">
        <f t="shared" si="7"/>
        <v>71.011634523765153</v>
      </c>
      <c r="T20" s="317">
        <f t="shared" si="8"/>
        <v>24.758314859145369</v>
      </c>
      <c r="U20" s="166">
        <f t="shared" si="9"/>
        <v>26.163822417615226</v>
      </c>
    </row>
    <row r="21" spans="1:21">
      <c r="A21" s="688" t="s">
        <v>392</v>
      </c>
      <c r="B21" s="691" t="s">
        <v>393</v>
      </c>
      <c r="C21" s="719" t="s">
        <v>424</v>
      </c>
      <c r="D21" s="399">
        <v>46.2849</v>
      </c>
      <c r="E21" s="378">
        <v>1.61083</v>
      </c>
      <c r="F21" s="399">
        <v>40.632899999999999</v>
      </c>
      <c r="G21" s="380">
        <v>1.5725800000000001</v>
      </c>
      <c r="H21" s="399">
        <v>40.726940638113703</v>
      </c>
      <c r="I21" s="378">
        <v>0.321030385189566</v>
      </c>
      <c r="J21" s="399">
        <v>36.927532701131796</v>
      </c>
      <c r="K21" s="378">
        <v>0.34367637459419198</v>
      </c>
      <c r="L21" s="379">
        <f t="shared" si="0"/>
        <v>5.5579593618862972</v>
      </c>
      <c r="M21" s="378">
        <f t="shared" si="1"/>
        <v>0.31609207017807955</v>
      </c>
      <c r="N21" s="380">
        <f t="shared" si="2"/>
        <v>17.583355883477434</v>
      </c>
      <c r="O21" s="379">
        <f t="shared" si="3"/>
        <v>4.9384189043372615</v>
      </c>
      <c r="P21" s="380">
        <f t="shared" si="4"/>
        <v>6.177499819435333</v>
      </c>
      <c r="Q21" s="379">
        <f t="shared" si="5"/>
        <v>3.7053672988682038</v>
      </c>
      <c r="R21" s="378">
        <f t="shared" si="6"/>
        <v>0.33581970015344814</v>
      </c>
      <c r="S21" s="380">
        <f t="shared" si="7"/>
        <v>11.033799676359331</v>
      </c>
      <c r="T21" s="379">
        <f t="shared" si="8"/>
        <v>3.0471606865674454</v>
      </c>
      <c r="U21" s="380">
        <f t="shared" si="9"/>
        <v>4.3635739111689622</v>
      </c>
    </row>
    <row r="22" spans="1:21">
      <c r="A22" s="689"/>
      <c r="B22" s="692"/>
      <c r="C22" s="720" t="s">
        <v>425</v>
      </c>
      <c r="D22" s="438">
        <v>26.108899999999998</v>
      </c>
      <c r="E22" s="425">
        <v>1.2792600000000001</v>
      </c>
      <c r="F22" s="438">
        <v>26.252300000000002</v>
      </c>
      <c r="G22" s="449">
        <v>1.8164899999999999</v>
      </c>
      <c r="H22" s="438">
        <v>29.346496648201796</v>
      </c>
      <c r="I22" s="425">
        <v>0.40312240853521403</v>
      </c>
      <c r="J22" s="438">
        <v>26.235823459143997</v>
      </c>
      <c r="K22" s="425">
        <v>0.43011446754517202</v>
      </c>
      <c r="L22" s="477">
        <f t="shared" si="0"/>
        <v>-3.2375966482017979</v>
      </c>
      <c r="M22" s="425">
        <f t="shared" si="1"/>
        <v>0.38607224342650465</v>
      </c>
      <c r="N22" s="449">
        <f t="shared" si="2"/>
        <v>-8.3859865694233182</v>
      </c>
      <c r="O22" s="477">
        <f t="shared" si="3"/>
        <v>-3.9942982453177471</v>
      </c>
      <c r="P22" s="449">
        <f t="shared" si="4"/>
        <v>-2.4808950510858487</v>
      </c>
      <c r="Q22" s="477">
        <f t="shared" si="5"/>
        <v>1.6476540856004362E-2</v>
      </c>
      <c r="R22" s="425">
        <f t="shared" si="6"/>
        <v>0.4179130966846295</v>
      </c>
      <c r="S22" s="449">
        <f t="shared" si="7"/>
        <v>3.942575857687964E-2</v>
      </c>
      <c r="T22" s="477">
        <f t="shared" si="8"/>
        <v>-0.80263312864586944</v>
      </c>
      <c r="U22" s="449">
        <f t="shared" si="9"/>
        <v>0.83558621035787817</v>
      </c>
    </row>
    <row r="23" spans="1:21">
      <c r="A23" s="689"/>
      <c r="B23" s="692"/>
      <c r="C23" s="721" t="s">
        <v>426</v>
      </c>
      <c r="D23" s="438">
        <v>39.8643</v>
      </c>
      <c r="E23" s="425">
        <v>1.59718</v>
      </c>
      <c r="F23" s="438">
        <v>37.397399999999998</v>
      </c>
      <c r="G23" s="449">
        <v>2.0079600000000002</v>
      </c>
      <c r="H23" s="438">
        <v>33.659451510111502</v>
      </c>
      <c r="I23" s="425">
        <v>0.46005732418134204</v>
      </c>
      <c r="J23" s="438">
        <v>30.4494011893254</v>
      </c>
      <c r="K23" s="425">
        <v>0.42459289208811501</v>
      </c>
      <c r="L23" s="477">
        <f t="shared" si="0"/>
        <v>6.2048484898884979</v>
      </c>
      <c r="M23" s="425">
        <f t="shared" si="1"/>
        <v>0.44224354499637869</v>
      </c>
      <c r="N23" s="449">
        <f t="shared" si="2"/>
        <v>14.030387916547898</v>
      </c>
      <c r="O23" s="477">
        <f t="shared" si="3"/>
        <v>5.3380511416955958</v>
      </c>
      <c r="P23" s="449">
        <f t="shared" si="4"/>
        <v>7.0716458380814</v>
      </c>
      <c r="Q23" s="477">
        <f t="shared" si="5"/>
        <v>6.9479988106745978</v>
      </c>
      <c r="R23" s="425">
        <f t="shared" si="6"/>
        <v>0.41595797625359138</v>
      </c>
      <c r="S23" s="449">
        <f t="shared" si="7"/>
        <v>16.703607593375509</v>
      </c>
      <c r="T23" s="477">
        <f t="shared" si="8"/>
        <v>6.1327211772175589</v>
      </c>
      <c r="U23" s="449">
        <f t="shared" si="9"/>
        <v>7.7632764441316366</v>
      </c>
    </row>
    <row r="24" spans="1:21">
      <c r="A24" s="689"/>
      <c r="B24" s="691" t="s">
        <v>394</v>
      </c>
      <c r="C24" s="720" t="s">
        <v>427</v>
      </c>
      <c r="D24" s="399">
        <v>57.638300000000001</v>
      </c>
      <c r="E24" s="378">
        <v>2.0463499999999999</v>
      </c>
      <c r="F24" s="399">
        <v>62.998800000000003</v>
      </c>
      <c r="G24" s="380">
        <v>2.0972900000000001</v>
      </c>
      <c r="H24" s="399">
        <v>52.376984797692607</v>
      </c>
      <c r="I24" s="378">
        <v>0.42107381022864998</v>
      </c>
      <c r="J24" s="399">
        <v>52.119080938997698</v>
      </c>
      <c r="K24" s="378">
        <v>0.43181424013308994</v>
      </c>
      <c r="L24" s="379">
        <f t="shared" si="0"/>
        <v>5.2613152023073937</v>
      </c>
      <c r="M24" s="378">
        <f t="shared" si="1"/>
        <v>0.41344134492721835</v>
      </c>
      <c r="N24" s="380">
        <f t="shared" si="2"/>
        <v>12.725662943152404</v>
      </c>
      <c r="O24" s="379">
        <f t="shared" si="3"/>
        <v>4.4509701662500456</v>
      </c>
      <c r="P24" s="380">
        <f t="shared" si="4"/>
        <v>6.0716602383647418</v>
      </c>
      <c r="Q24" s="379">
        <f t="shared" si="5"/>
        <v>10.879719061002305</v>
      </c>
      <c r="R24" s="378">
        <f t="shared" si="6"/>
        <v>0.4239655741452828</v>
      </c>
      <c r="S24" s="380">
        <f t="shared" si="7"/>
        <v>25.661798326281293</v>
      </c>
      <c r="T24" s="379">
        <f t="shared" si="8"/>
        <v>10.048746535677552</v>
      </c>
      <c r="U24" s="380">
        <f t="shared" si="9"/>
        <v>11.710691586327059</v>
      </c>
    </row>
    <row r="25" spans="1:21">
      <c r="A25" s="689"/>
      <c r="B25" s="692"/>
      <c r="C25" s="720" t="s">
        <v>428</v>
      </c>
      <c r="D25" s="438">
        <v>45.799900000000001</v>
      </c>
      <c r="E25" s="425">
        <v>2.1367799999999999</v>
      </c>
      <c r="F25" s="438">
        <v>38.777700000000003</v>
      </c>
      <c r="G25" s="449">
        <v>1.7533099999999999</v>
      </c>
      <c r="H25" s="438">
        <v>31.958436667410801</v>
      </c>
      <c r="I25" s="425">
        <v>0.36631022922067097</v>
      </c>
      <c r="J25" s="438">
        <v>26.515143807730901</v>
      </c>
      <c r="K25" s="425">
        <v>0.35281910869393002</v>
      </c>
      <c r="L25" s="477">
        <f t="shared" si="0"/>
        <v>13.8414633325892</v>
      </c>
      <c r="M25" s="425">
        <f t="shared" si="1"/>
        <v>0.36632723424335556</v>
      </c>
      <c r="N25" s="449">
        <f t="shared" si="2"/>
        <v>37.784423429993062</v>
      </c>
      <c r="O25" s="477">
        <f t="shared" si="3"/>
        <v>13.123461953472223</v>
      </c>
      <c r="P25" s="449">
        <f t="shared" si="4"/>
        <v>14.559464711706177</v>
      </c>
      <c r="Q25" s="477">
        <f t="shared" si="5"/>
        <v>12.262556192269102</v>
      </c>
      <c r="R25" s="425">
        <f t="shared" si="6"/>
        <v>0.34709288685425266</v>
      </c>
      <c r="S25" s="449">
        <f t="shared" si="7"/>
        <v>35.329321506430801</v>
      </c>
      <c r="T25" s="477">
        <f t="shared" si="8"/>
        <v>11.582254134034766</v>
      </c>
      <c r="U25" s="449">
        <f t="shared" si="9"/>
        <v>12.942858250503438</v>
      </c>
    </row>
    <row r="26" spans="1:21">
      <c r="A26" s="689"/>
      <c r="B26" s="692"/>
      <c r="C26" s="720" t="s">
        <v>429</v>
      </c>
      <c r="D26" s="438">
        <v>50.389400000000002</v>
      </c>
      <c r="E26" s="425">
        <v>1.17432</v>
      </c>
      <c r="F26" s="438">
        <v>44.341799999999999</v>
      </c>
      <c r="G26" s="449">
        <v>1.3556900000000001</v>
      </c>
      <c r="H26" s="438">
        <v>36.649384724883497</v>
      </c>
      <c r="I26" s="425">
        <v>0.267948777868523</v>
      </c>
      <c r="J26" s="438">
        <v>30.131964696987801</v>
      </c>
      <c r="K26" s="425">
        <v>0.29615822698666</v>
      </c>
      <c r="L26" s="477">
        <f t="shared" si="0"/>
        <v>13.740015275116505</v>
      </c>
      <c r="M26" s="425">
        <f t="shared" si="1"/>
        <v>0.26100118051486959</v>
      </c>
      <c r="N26" s="449">
        <f t="shared" si="2"/>
        <v>52.643498577331982</v>
      </c>
      <c r="O26" s="477">
        <f t="shared" si="3"/>
        <v>13.228452961307362</v>
      </c>
      <c r="P26" s="449">
        <f t="shared" si="4"/>
        <v>14.251577588925649</v>
      </c>
      <c r="Q26" s="477">
        <f t="shared" si="5"/>
        <v>14.209835303012198</v>
      </c>
      <c r="R26" s="425">
        <f t="shared" si="6"/>
        <v>0.28939662625477647</v>
      </c>
      <c r="S26" s="449">
        <f t="shared" si="7"/>
        <v>49.101592810215649</v>
      </c>
      <c r="T26" s="477">
        <f t="shared" si="8"/>
        <v>13.642617915552837</v>
      </c>
      <c r="U26" s="449">
        <f t="shared" si="9"/>
        <v>14.77705269047156</v>
      </c>
    </row>
    <row r="27" spans="1:21">
      <c r="A27" s="689"/>
      <c r="B27" s="693"/>
      <c r="C27" s="720" t="s">
        <v>430</v>
      </c>
      <c r="D27" s="400">
        <v>40.389400000000002</v>
      </c>
      <c r="E27" s="382">
        <v>1.8557600000000001</v>
      </c>
      <c r="F27" s="400">
        <v>35.300199999999997</v>
      </c>
      <c r="G27" s="384">
        <v>1.7995099999999999</v>
      </c>
      <c r="H27" s="400">
        <v>26.098745872363597</v>
      </c>
      <c r="I27" s="382">
        <v>0.275440484815485</v>
      </c>
      <c r="J27" s="400">
        <v>22.8020978620848</v>
      </c>
      <c r="K27" s="382">
        <v>0.293416550436148</v>
      </c>
      <c r="L27" s="383">
        <f t="shared" si="0"/>
        <v>14.290654127636405</v>
      </c>
      <c r="M27" s="382">
        <f t="shared" si="1"/>
        <v>0.28081719385780862</v>
      </c>
      <c r="N27" s="384">
        <f t="shared" si="2"/>
        <v>50.88952685309026</v>
      </c>
      <c r="O27" s="383">
        <f t="shared" si="3"/>
        <v>13.740252427675099</v>
      </c>
      <c r="P27" s="384">
        <f t="shared" si="4"/>
        <v>14.84105582759771</v>
      </c>
      <c r="Q27" s="383">
        <f t="shared" si="5"/>
        <v>12.498102137915197</v>
      </c>
      <c r="R27" s="382">
        <f t="shared" si="6"/>
        <v>0.29524501945886289</v>
      </c>
      <c r="S27" s="384">
        <f t="shared" si="7"/>
        <v>42.331288638914984</v>
      </c>
      <c r="T27" s="383">
        <f t="shared" si="8"/>
        <v>11.919421899775825</v>
      </c>
      <c r="U27" s="384">
        <f t="shared" si="9"/>
        <v>13.076782376054569</v>
      </c>
    </row>
    <row r="28" spans="1:21">
      <c r="A28" s="689"/>
      <c r="B28" s="669" t="s">
        <v>395</v>
      </c>
      <c r="C28" s="719" t="s">
        <v>431</v>
      </c>
      <c r="D28" s="438">
        <v>46.983800000000002</v>
      </c>
      <c r="E28" s="425">
        <v>1.64144</v>
      </c>
      <c r="F28" s="438">
        <v>43.262500000000003</v>
      </c>
      <c r="G28" s="449">
        <v>1.6288899999999999</v>
      </c>
      <c r="H28" s="438">
        <v>42.195493804905901</v>
      </c>
      <c r="I28" s="425">
        <v>0.34822710805863</v>
      </c>
      <c r="J28" s="438">
        <v>37.157818497171704</v>
      </c>
      <c r="K28" s="425">
        <v>0.33459470662820501</v>
      </c>
      <c r="L28" s="477">
        <f t="shared" si="0"/>
        <v>4.7883061950941013</v>
      </c>
      <c r="M28" s="425">
        <f t="shared" si="1"/>
        <v>0.3410555848934842</v>
      </c>
      <c r="N28" s="449">
        <f t="shared" si="2"/>
        <v>14.039665107931153</v>
      </c>
      <c r="O28" s="477">
        <f t="shared" si="3"/>
        <v>4.119837248702872</v>
      </c>
      <c r="P28" s="449">
        <f t="shared" si="4"/>
        <v>5.4567751414853305</v>
      </c>
      <c r="Q28" s="477">
        <f t="shared" si="5"/>
        <v>6.1046815028282992</v>
      </c>
      <c r="R28" s="425">
        <f t="shared" si="6"/>
        <v>0.32857801602925629</v>
      </c>
      <c r="S28" s="449">
        <f t="shared" si="7"/>
        <v>18.579092955156025</v>
      </c>
      <c r="T28" s="477">
        <f t="shared" si="8"/>
        <v>5.4606685914109567</v>
      </c>
      <c r="U28" s="449">
        <f t="shared" si="9"/>
        <v>6.7486944142456418</v>
      </c>
    </row>
    <row r="29" spans="1:21" ht="14.45" customHeight="1">
      <c r="A29" s="689"/>
      <c r="B29" s="669"/>
      <c r="C29" s="720" t="s">
        <v>432</v>
      </c>
      <c r="D29" s="438">
        <v>54.534100000000002</v>
      </c>
      <c r="E29" s="425">
        <v>1.2817400000000001</v>
      </c>
      <c r="F29" s="438">
        <v>52.025100000000002</v>
      </c>
      <c r="G29" s="449">
        <v>1.28826</v>
      </c>
      <c r="H29" s="438">
        <v>47.403172799603595</v>
      </c>
      <c r="I29" s="425">
        <v>0.29321005450042203</v>
      </c>
      <c r="J29" s="438">
        <v>45.286590013276403</v>
      </c>
      <c r="K29" s="425">
        <v>0.32486960231133799</v>
      </c>
      <c r="L29" s="477">
        <f t="shared" si="0"/>
        <v>7.1309272003964068</v>
      </c>
      <c r="M29" s="425">
        <f t="shared" si="1"/>
        <v>0.28555629022847889</v>
      </c>
      <c r="N29" s="449">
        <f t="shared" si="2"/>
        <v>24.972054352894204</v>
      </c>
      <c r="O29" s="477">
        <f t="shared" si="3"/>
        <v>6.5712368715485878</v>
      </c>
      <c r="P29" s="449">
        <f t="shared" si="4"/>
        <v>7.6906175292442258</v>
      </c>
      <c r="Q29" s="477">
        <f t="shared" si="5"/>
        <v>6.7385099867235994</v>
      </c>
      <c r="R29" s="425">
        <f t="shared" si="6"/>
        <v>0.31443022422348271</v>
      </c>
      <c r="S29" s="449">
        <f t="shared" si="7"/>
        <v>21.430859591710792</v>
      </c>
      <c r="T29" s="477">
        <f t="shared" si="8"/>
        <v>6.1222267472455734</v>
      </c>
      <c r="U29" s="449">
        <f t="shared" si="9"/>
        <v>7.3547932262016253</v>
      </c>
    </row>
    <row r="30" spans="1:21">
      <c r="A30" s="690"/>
      <c r="B30" s="670"/>
      <c r="C30" s="721" t="s">
        <v>433</v>
      </c>
      <c r="D30" s="400">
        <v>55.315199999999997</v>
      </c>
      <c r="E30" s="382">
        <v>3.7401900000000001</v>
      </c>
      <c r="F30" s="400">
        <v>54.155999999999999</v>
      </c>
      <c r="G30" s="384">
        <v>3.371</v>
      </c>
      <c r="H30" s="400">
        <v>48.477464471682303</v>
      </c>
      <c r="I30" s="382">
        <v>0.715994894468309</v>
      </c>
      <c r="J30" s="400">
        <v>44.152616171841501</v>
      </c>
      <c r="K30" s="382">
        <v>0.698080699090042</v>
      </c>
      <c r="L30" s="383">
        <f t="shared" si="0"/>
        <v>6.8377355283176939</v>
      </c>
      <c r="M30" s="382">
        <f t="shared" si="1"/>
        <v>0.70763125723591569</v>
      </c>
      <c r="N30" s="384">
        <f t="shared" si="2"/>
        <v>9.6628511790542291</v>
      </c>
      <c r="O30" s="383">
        <f t="shared" si="3"/>
        <v>5.4507782641352991</v>
      </c>
      <c r="P30" s="384">
        <f t="shared" si="4"/>
        <v>8.2246927925000879</v>
      </c>
      <c r="Q30" s="383">
        <f t="shared" si="5"/>
        <v>10.003383828158498</v>
      </c>
      <c r="R30" s="382">
        <f t="shared" si="6"/>
        <v>0.68505901021989513</v>
      </c>
      <c r="S30" s="384">
        <f t="shared" si="7"/>
        <v>14.602222113606739</v>
      </c>
      <c r="T30" s="383">
        <f t="shared" si="8"/>
        <v>8.6606681681275042</v>
      </c>
      <c r="U30" s="384">
        <f t="shared" si="9"/>
        <v>11.346099488189491</v>
      </c>
    </row>
    <row r="31" spans="1:21">
      <c r="A31" s="694" t="s">
        <v>396</v>
      </c>
      <c r="B31" s="633" t="s">
        <v>397</v>
      </c>
      <c r="C31" s="722" t="s">
        <v>434</v>
      </c>
      <c r="D31" s="240">
        <v>43.934399999999997</v>
      </c>
      <c r="E31" s="107">
        <v>1.8089900000000001</v>
      </c>
      <c r="F31" s="240">
        <v>40.06</v>
      </c>
      <c r="G31" s="319">
        <v>1.5558099999999999</v>
      </c>
      <c r="H31" s="240">
        <v>34.611936614566105</v>
      </c>
      <c r="I31" s="107">
        <v>0.344469260367536</v>
      </c>
      <c r="J31" s="240">
        <v>30.613326425959297</v>
      </c>
      <c r="K31" s="107">
        <v>0.35411865426835298</v>
      </c>
      <c r="L31" s="320">
        <f t="shared" si="0"/>
        <v>9.3224633854338919</v>
      </c>
      <c r="M31" s="107">
        <f t="shared" si="1"/>
        <v>0.34062078484782227</v>
      </c>
      <c r="N31" s="319">
        <f t="shared" si="2"/>
        <v>27.3690385323927</v>
      </c>
      <c r="O31" s="320">
        <f t="shared" si="3"/>
        <v>8.6548466471321603</v>
      </c>
      <c r="P31" s="319">
        <f t="shared" si="4"/>
        <v>9.9900801237356234</v>
      </c>
      <c r="Q31" s="320">
        <f t="shared" si="5"/>
        <v>9.4466735740407053</v>
      </c>
      <c r="R31" s="107">
        <f t="shared" si="6"/>
        <v>0.34499661593953102</v>
      </c>
      <c r="S31" s="319">
        <f t="shared" si="7"/>
        <v>27.381931119279336</v>
      </c>
      <c r="T31" s="320">
        <f t="shared" si="8"/>
        <v>8.770480206799224</v>
      </c>
      <c r="U31" s="319">
        <f t="shared" si="9"/>
        <v>10.122866941282187</v>
      </c>
    </row>
    <row r="32" spans="1:21">
      <c r="A32" s="582"/>
      <c r="B32" s="634"/>
      <c r="C32" s="723" t="s">
        <v>435</v>
      </c>
      <c r="D32" s="322">
        <v>35.2791</v>
      </c>
      <c r="E32" s="110">
        <v>1.4063399999999999</v>
      </c>
      <c r="F32" s="322">
        <v>31.5214</v>
      </c>
      <c r="G32" s="323">
        <v>1.8837200000000001</v>
      </c>
      <c r="H32" s="322">
        <v>30.441439701735</v>
      </c>
      <c r="I32" s="110">
        <v>0.29603059771527701</v>
      </c>
      <c r="J32" s="322">
        <v>27.654945383959301</v>
      </c>
      <c r="K32" s="110">
        <v>0.30356815336346599</v>
      </c>
      <c r="L32" s="324">
        <f t="shared" si="0"/>
        <v>4.8376602982649999</v>
      </c>
      <c r="M32" s="110">
        <f t="shared" si="1"/>
        <v>0.29011685669370396</v>
      </c>
      <c r="N32" s="323">
        <f t="shared" si="2"/>
        <v>16.674868028686959</v>
      </c>
      <c r="O32" s="324">
        <f t="shared" si="3"/>
        <v>4.2690312591453399</v>
      </c>
      <c r="P32" s="323">
        <f t="shared" si="4"/>
        <v>5.4062893373846599</v>
      </c>
      <c r="Q32" s="324">
        <f t="shared" si="5"/>
        <v>3.8664546160406985</v>
      </c>
      <c r="R32" s="110">
        <f t="shared" si="6"/>
        <v>0.30592519547937852</v>
      </c>
      <c r="S32" s="323">
        <f t="shared" si="7"/>
        <v>12.638562214472213</v>
      </c>
      <c r="T32" s="324">
        <f t="shared" si="8"/>
        <v>3.2668412329011165</v>
      </c>
      <c r="U32" s="323">
        <f t="shared" si="9"/>
        <v>4.4660679991802805</v>
      </c>
    </row>
    <row r="33" spans="1:21">
      <c r="A33" s="582"/>
      <c r="B33" s="635"/>
      <c r="C33" s="723" t="s">
        <v>436</v>
      </c>
      <c r="D33" s="242">
        <v>34.241</v>
      </c>
      <c r="E33" s="114">
        <v>1.64402</v>
      </c>
      <c r="F33" s="242">
        <v>35.616500000000002</v>
      </c>
      <c r="G33" s="327">
        <v>1.9352499999999999</v>
      </c>
      <c r="H33" s="242">
        <v>30.881253198668201</v>
      </c>
      <c r="I33" s="114">
        <v>0.35946354954635401</v>
      </c>
      <c r="J33" s="242">
        <v>29.514181536987998</v>
      </c>
      <c r="K33" s="114">
        <v>0.372953579835622</v>
      </c>
      <c r="L33" s="328">
        <f t="shared" si="0"/>
        <v>3.3597468013317986</v>
      </c>
      <c r="M33" s="114">
        <f t="shared" si="1"/>
        <v>0.35123303732405858</v>
      </c>
      <c r="N33" s="327">
        <f t="shared" si="2"/>
        <v>9.5655773925161576</v>
      </c>
      <c r="O33" s="328">
        <f t="shared" si="3"/>
        <v>2.6713300481766438</v>
      </c>
      <c r="P33" s="327">
        <f t="shared" si="4"/>
        <v>4.048163554486953</v>
      </c>
      <c r="Q33" s="328">
        <f t="shared" si="5"/>
        <v>6.1023184630120042</v>
      </c>
      <c r="R33" s="114">
        <f t="shared" si="6"/>
        <v>0.36836051997817271</v>
      </c>
      <c r="S33" s="327">
        <f t="shared" si="7"/>
        <v>16.566157696198275</v>
      </c>
      <c r="T33" s="328">
        <f t="shared" si="8"/>
        <v>5.380331843854786</v>
      </c>
      <c r="U33" s="327">
        <f t="shared" si="9"/>
        <v>6.8243050821692224</v>
      </c>
    </row>
    <row r="34" spans="1:21">
      <c r="A34" s="582"/>
      <c r="B34" s="634" t="s">
        <v>398</v>
      </c>
      <c r="C34" s="722" t="s">
        <v>437</v>
      </c>
      <c r="D34" s="322">
        <v>50.013599999999997</v>
      </c>
      <c r="E34" s="110">
        <v>1.84179</v>
      </c>
      <c r="F34" s="322">
        <v>59.9955</v>
      </c>
      <c r="G34" s="323">
        <v>2.0899800000000002</v>
      </c>
      <c r="H34" s="322">
        <v>45.375689592415902</v>
      </c>
      <c r="I34" s="110">
        <v>0.377730236841818</v>
      </c>
      <c r="J34" s="322">
        <v>47.759675869919697</v>
      </c>
      <c r="K34" s="110">
        <v>0.43506988290996595</v>
      </c>
      <c r="L34" s="324">
        <f t="shared" si="0"/>
        <v>4.6379104075840942</v>
      </c>
      <c r="M34" s="110">
        <f t="shared" si="1"/>
        <v>0.37098775858784161</v>
      </c>
      <c r="N34" s="323">
        <f t="shared" si="2"/>
        <v>12.501518716515658</v>
      </c>
      <c r="O34" s="324">
        <f t="shared" si="3"/>
        <v>3.910774400751925</v>
      </c>
      <c r="P34" s="323">
        <f t="shared" si="4"/>
        <v>5.3650464144162635</v>
      </c>
      <c r="Q34" s="324">
        <f t="shared" si="5"/>
        <v>12.235824130080303</v>
      </c>
      <c r="R34" s="110">
        <f t="shared" si="6"/>
        <v>0.42676823758744337</v>
      </c>
      <c r="S34" s="323">
        <f t="shared" si="7"/>
        <v>28.670887503836845</v>
      </c>
      <c r="T34" s="324">
        <f t="shared" si="8"/>
        <v>11.399358384408915</v>
      </c>
      <c r="U34" s="323">
        <f t="shared" si="9"/>
        <v>13.072289875751691</v>
      </c>
    </row>
    <row r="35" spans="1:21">
      <c r="A35" s="582"/>
      <c r="B35" s="634"/>
      <c r="C35" s="724" t="s">
        <v>438</v>
      </c>
      <c r="D35" s="322">
        <v>51.208300000000001</v>
      </c>
      <c r="E35" s="110">
        <v>1.29437</v>
      </c>
      <c r="F35" s="322">
        <v>52.171999999999997</v>
      </c>
      <c r="G35" s="323">
        <v>1.51223</v>
      </c>
      <c r="H35" s="322">
        <v>36.330823500203898</v>
      </c>
      <c r="I35" s="110">
        <v>0.31794790792832101</v>
      </c>
      <c r="J35" s="322">
        <v>36.669768005386899</v>
      </c>
      <c r="K35" s="110">
        <v>0.33759925031148502</v>
      </c>
      <c r="L35" s="324">
        <f t="shared" si="0"/>
        <v>14.877476499796103</v>
      </c>
      <c r="M35" s="110">
        <f t="shared" si="1"/>
        <v>0.30821265126015374</v>
      </c>
      <c r="N35" s="323">
        <f t="shared" si="2"/>
        <v>48.27016814192497</v>
      </c>
      <c r="O35" s="324">
        <f t="shared" si="3"/>
        <v>14.273379703326201</v>
      </c>
      <c r="P35" s="323">
        <f t="shared" si="4"/>
        <v>15.481573296266005</v>
      </c>
      <c r="Q35" s="324">
        <f t="shared" si="5"/>
        <v>15.502231994613098</v>
      </c>
      <c r="R35" s="110">
        <f t="shared" si="6"/>
        <v>0.32935934086358531</v>
      </c>
      <c r="S35" s="323">
        <f t="shared" si="7"/>
        <v>47.067837681378656</v>
      </c>
      <c r="T35" s="324">
        <f t="shared" si="8"/>
        <v>14.85668768652047</v>
      </c>
      <c r="U35" s="323">
        <f t="shared" si="9"/>
        <v>16.147776302705726</v>
      </c>
    </row>
    <row r="36" spans="1:21">
      <c r="A36" s="582"/>
      <c r="B36" s="633" t="s">
        <v>399</v>
      </c>
      <c r="C36" s="723" t="s">
        <v>439</v>
      </c>
      <c r="D36" s="240">
        <v>46.6723</v>
      </c>
      <c r="E36" s="107">
        <v>1.8432299999999999</v>
      </c>
      <c r="F36" s="240">
        <v>44.918700000000001</v>
      </c>
      <c r="G36" s="319">
        <v>1.6980599999999999</v>
      </c>
      <c r="H36" s="240">
        <v>38.044846948748699</v>
      </c>
      <c r="I36" s="107">
        <v>0.42086397342558102</v>
      </c>
      <c r="J36" s="240">
        <v>38.158554163640403</v>
      </c>
      <c r="K36" s="107">
        <v>0.40232755870864095</v>
      </c>
      <c r="L36" s="320">
        <f t="shared" si="0"/>
        <v>8.627453051251301</v>
      </c>
      <c r="M36" s="107">
        <f t="shared" si="1"/>
        <v>0.4099318463290032</v>
      </c>
      <c r="N36" s="319">
        <f t="shared" si="2"/>
        <v>21.046066873094503</v>
      </c>
      <c r="O36" s="320">
        <f t="shared" si="3"/>
        <v>7.8239866324464549</v>
      </c>
      <c r="P36" s="319">
        <f t="shared" si="4"/>
        <v>9.4309194700561481</v>
      </c>
      <c r="Q36" s="320">
        <f t="shared" si="5"/>
        <v>6.7601458363595981</v>
      </c>
      <c r="R36" s="107">
        <f t="shared" si="6"/>
        <v>0.39089822572205485</v>
      </c>
      <c r="S36" s="319">
        <f t="shared" si="7"/>
        <v>17.293877003080457</v>
      </c>
      <c r="T36" s="320">
        <f t="shared" si="8"/>
        <v>5.9939853139443704</v>
      </c>
      <c r="U36" s="319">
        <f t="shared" si="9"/>
        <v>7.5263063587748258</v>
      </c>
    </row>
    <row r="37" spans="1:21">
      <c r="A37" s="582"/>
      <c r="B37" s="635"/>
      <c r="C37" s="723" t="s">
        <v>440</v>
      </c>
      <c r="D37" s="242">
        <v>46.144500000000001</v>
      </c>
      <c r="E37" s="114">
        <v>1.4291400000000001</v>
      </c>
      <c r="F37" s="242">
        <v>48.109499999999997</v>
      </c>
      <c r="G37" s="327">
        <v>1.6267199999999999</v>
      </c>
      <c r="H37" s="242">
        <v>39.517903102173399</v>
      </c>
      <c r="I37" s="114">
        <v>0.34195640203319699</v>
      </c>
      <c r="J37" s="242">
        <v>38.683290253082099</v>
      </c>
      <c r="K37" s="114">
        <v>0.35510629560275198</v>
      </c>
      <c r="L37" s="328">
        <f t="shared" si="0"/>
        <v>6.6265968978266017</v>
      </c>
      <c r="M37" s="114">
        <f t="shared" si="1"/>
        <v>0.33203085521214126</v>
      </c>
      <c r="N37" s="327">
        <f t="shared" si="2"/>
        <v>19.957774386939835</v>
      </c>
      <c r="O37" s="328">
        <f t="shared" si="3"/>
        <v>5.975816421610805</v>
      </c>
      <c r="P37" s="327">
        <f t="shared" si="4"/>
        <v>7.2773773740423984</v>
      </c>
      <c r="Q37" s="328">
        <f t="shared" si="5"/>
        <v>9.4262097469178983</v>
      </c>
      <c r="R37" s="114">
        <f t="shared" si="6"/>
        <v>0.3470181464619867</v>
      </c>
      <c r="S37" s="327">
        <f t="shared" si="7"/>
        <v>27.163449067498465</v>
      </c>
      <c r="T37" s="328">
        <f t="shared" si="8"/>
        <v>8.7460541798524041</v>
      </c>
      <c r="U37" s="327">
        <f t="shared" si="9"/>
        <v>10.106365313983392</v>
      </c>
    </row>
    <row r="38" spans="1:21">
      <c r="A38" s="582"/>
      <c r="B38" s="634" t="s">
        <v>400</v>
      </c>
      <c r="C38" s="722" t="s">
        <v>441</v>
      </c>
      <c r="D38" s="322">
        <v>42.924199999999999</v>
      </c>
      <c r="E38" s="110">
        <v>1.61917</v>
      </c>
      <c r="F38" s="322">
        <v>47.9666</v>
      </c>
      <c r="G38" s="323">
        <v>1.4923599999999999</v>
      </c>
      <c r="H38" s="322">
        <v>39.645426409084202</v>
      </c>
      <c r="I38" s="110">
        <v>0.32601426347675905</v>
      </c>
      <c r="J38" s="322">
        <v>38.711003532573898</v>
      </c>
      <c r="K38" s="110">
        <v>0.34380652937179701</v>
      </c>
      <c r="L38" s="324">
        <f t="shared" si="0"/>
        <v>3.2787735909157973</v>
      </c>
      <c r="M38" s="110">
        <f t="shared" si="1"/>
        <v>0.32070674003178701</v>
      </c>
      <c r="N38" s="323">
        <f t="shared" si="2"/>
        <v>10.22358803744137</v>
      </c>
      <c r="O38" s="324">
        <f t="shared" si="3"/>
        <v>2.6501883804534949</v>
      </c>
      <c r="P38" s="323">
        <f t="shared" si="4"/>
        <v>3.9073588013780998</v>
      </c>
      <c r="Q38" s="324">
        <f t="shared" si="5"/>
        <v>9.255596467426102</v>
      </c>
      <c r="R38" s="110">
        <f t="shared" si="6"/>
        <v>0.33466858795358945</v>
      </c>
      <c r="S38" s="323">
        <f t="shared" si="7"/>
        <v>27.656005973018395</v>
      </c>
      <c r="T38" s="324">
        <f t="shared" si="8"/>
        <v>8.5996460350370665</v>
      </c>
      <c r="U38" s="323">
        <f t="shared" si="9"/>
        <v>9.9115468998151375</v>
      </c>
    </row>
    <row r="39" spans="1:21">
      <c r="A39" s="582"/>
      <c r="B39" s="634"/>
      <c r="C39" s="724" t="s">
        <v>442</v>
      </c>
      <c r="D39" s="322">
        <v>47.9514</v>
      </c>
      <c r="E39" s="110">
        <v>1.36964</v>
      </c>
      <c r="F39" s="322">
        <v>50.608199999999997</v>
      </c>
      <c r="G39" s="323">
        <v>1.3393699999999999</v>
      </c>
      <c r="H39" s="322">
        <v>43.8577826221536</v>
      </c>
      <c r="I39" s="110">
        <v>0.32810531594723097</v>
      </c>
      <c r="J39" s="322">
        <v>43.294686731835803</v>
      </c>
      <c r="K39" s="110">
        <v>0.36854090887208302</v>
      </c>
      <c r="L39" s="324">
        <f t="shared" si="0"/>
        <v>4.0936173778463996</v>
      </c>
      <c r="M39" s="110">
        <f t="shared" si="1"/>
        <v>0.31855781096349756</v>
      </c>
      <c r="N39" s="323">
        <f t="shared" si="2"/>
        <v>12.850469324437546</v>
      </c>
      <c r="O39" s="324">
        <f t="shared" si="3"/>
        <v>3.4692440683579444</v>
      </c>
      <c r="P39" s="323">
        <f t="shared" si="4"/>
        <v>4.7179906873348543</v>
      </c>
      <c r="Q39" s="324">
        <f t="shared" si="5"/>
        <v>7.3135132681641934</v>
      </c>
      <c r="R39" s="110">
        <f t="shared" si="6"/>
        <v>0.35503605929503251</v>
      </c>
      <c r="S39" s="323">
        <f t="shared" si="7"/>
        <v>20.599353436622938</v>
      </c>
      <c r="T39" s="324">
        <f t="shared" si="8"/>
        <v>6.6176425919459296</v>
      </c>
      <c r="U39" s="323">
        <f t="shared" si="9"/>
        <v>8.0093839443824564</v>
      </c>
    </row>
    <row r="40" spans="1:21">
      <c r="A40" s="582"/>
      <c r="B40" s="633" t="s">
        <v>401</v>
      </c>
      <c r="C40" s="723" t="s">
        <v>443</v>
      </c>
      <c r="D40" s="240">
        <v>60.924799999999998</v>
      </c>
      <c r="E40" s="107">
        <v>1.6130800000000001</v>
      </c>
      <c r="F40" s="240">
        <v>64.9619</v>
      </c>
      <c r="G40" s="319">
        <v>1.5962799999999999</v>
      </c>
      <c r="H40" s="240">
        <v>42.034259747751499</v>
      </c>
      <c r="I40" s="107">
        <v>0.406208567037043</v>
      </c>
      <c r="J40" s="240">
        <v>39.123723502165603</v>
      </c>
      <c r="K40" s="107">
        <v>0.42061148573915902</v>
      </c>
      <c r="L40" s="320">
        <f t="shared" si="0"/>
        <v>18.890540252248499</v>
      </c>
      <c r="M40" s="107">
        <f t="shared" si="1"/>
        <v>0.39318768276002575</v>
      </c>
      <c r="N40" s="319">
        <f t="shared" si="2"/>
        <v>48.044588069606348</v>
      </c>
      <c r="O40" s="320">
        <f t="shared" si="3"/>
        <v>18.11989239403885</v>
      </c>
      <c r="P40" s="319">
        <f t="shared" si="4"/>
        <v>19.661188110458149</v>
      </c>
      <c r="Q40" s="320">
        <f t="shared" si="5"/>
        <v>25.838176497834397</v>
      </c>
      <c r="R40" s="107">
        <f t="shared" si="6"/>
        <v>0.40610047605307431</v>
      </c>
      <c r="S40" s="319">
        <f t="shared" si="7"/>
        <v>63.625083006446758</v>
      </c>
      <c r="T40" s="320">
        <f t="shared" si="8"/>
        <v>25.04221956477037</v>
      </c>
      <c r="U40" s="319">
        <f t="shared" si="9"/>
        <v>26.634133430898423</v>
      </c>
    </row>
    <row r="41" spans="1:21">
      <c r="A41" s="582"/>
      <c r="B41" s="634"/>
      <c r="C41" s="723" t="s">
        <v>444</v>
      </c>
      <c r="D41" s="322">
        <v>71.634900000000002</v>
      </c>
      <c r="E41" s="110">
        <v>2.2095799999999999</v>
      </c>
      <c r="F41" s="322">
        <v>77.231099999999998</v>
      </c>
      <c r="G41" s="323">
        <v>1.6871400000000001</v>
      </c>
      <c r="H41" s="322">
        <v>56.453939770058504</v>
      </c>
      <c r="I41" s="110">
        <v>0.52136975813421205</v>
      </c>
      <c r="J41" s="322">
        <v>54.729550942612903</v>
      </c>
      <c r="K41" s="110">
        <v>0.52172610346912296</v>
      </c>
      <c r="L41" s="324">
        <f t="shared" si="0"/>
        <v>15.180960229941498</v>
      </c>
      <c r="M41" s="110">
        <f t="shared" si="1"/>
        <v>0.50669559145682985</v>
      </c>
      <c r="N41" s="323">
        <f t="shared" si="2"/>
        <v>29.960711097354999</v>
      </c>
      <c r="O41" s="324">
        <f t="shared" si="3"/>
        <v>14.187836870686111</v>
      </c>
      <c r="P41" s="323">
        <f t="shared" si="4"/>
        <v>16.174083589196883</v>
      </c>
      <c r="Q41" s="324">
        <f t="shared" si="5"/>
        <v>22.501549057387095</v>
      </c>
      <c r="R41" s="110">
        <f t="shared" si="6"/>
        <v>0.50002409552692761</v>
      </c>
      <c r="S41" s="323">
        <f t="shared" si="7"/>
        <v>45.00092947255844</v>
      </c>
      <c r="T41" s="324">
        <f t="shared" si="8"/>
        <v>21.521501830154318</v>
      </c>
      <c r="U41" s="323">
        <f t="shared" si="9"/>
        <v>23.481596284619872</v>
      </c>
    </row>
    <row r="42" spans="1:21">
      <c r="A42" s="583"/>
      <c r="B42" s="635"/>
      <c r="C42" s="724" t="s">
        <v>445</v>
      </c>
      <c r="D42" s="242">
        <v>45.1008</v>
      </c>
      <c r="E42" s="114">
        <v>1.34137</v>
      </c>
      <c r="F42" s="242">
        <v>47.924500000000002</v>
      </c>
      <c r="G42" s="327">
        <v>1.3701099999999999</v>
      </c>
      <c r="H42" s="242">
        <v>32.841423016989303</v>
      </c>
      <c r="I42" s="114">
        <v>0.26451933352149204</v>
      </c>
      <c r="J42" s="242">
        <v>33.600455542157995</v>
      </c>
      <c r="K42" s="114">
        <v>0.28607735504564402</v>
      </c>
      <c r="L42" s="328">
        <f t="shared" si="0"/>
        <v>12.259376983010696</v>
      </c>
      <c r="M42" s="114">
        <f t="shared" si="1"/>
        <v>0.26070005115052303</v>
      </c>
      <c r="N42" s="327">
        <f t="shared" si="2"/>
        <v>47.024835357367749</v>
      </c>
      <c r="O42" s="328">
        <f t="shared" si="3"/>
        <v>11.748404882755672</v>
      </c>
      <c r="P42" s="327">
        <f t="shared" si="4"/>
        <v>12.770349083265721</v>
      </c>
      <c r="Q42" s="328">
        <f t="shared" si="5"/>
        <v>14.324044457842007</v>
      </c>
      <c r="R42" s="114">
        <f t="shared" si="6"/>
        <v>0.28054856018009794</v>
      </c>
      <c r="S42" s="327">
        <f t="shared" si="7"/>
        <v>51.05727311039022</v>
      </c>
      <c r="T42" s="328">
        <f t="shared" si="8"/>
        <v>13.774169279889016</v>
      </c>
      <c r="U42" s="327">
        <f t="shared" si="9"/>
        <v>14.873919635794998</v>
      </c>
    </row>
    <row r="43" spans="1:21">
      <c r="A43" s="580" t="s">
        <v>176</v>
      </c>
      <c r="B43" s="638" t="s">
        <v>402</v>
      </c>
      <c r="C43" s="725" t="s">
        <v>446</v>
      </c>
      <c r="D43" s="118">
        <v>52.576099999999997</v>
      </c>
      <c r="E43" s="119">
        <v>1.5168699999999999</v>
      </c>
      <c r="F43" s="118">
        <v>47.995100000000001</v>
      </c>
      <c r="G43" s="185">
        <v>1.6821999999999999</v>
      </c>
      <c r="H43" s="118">
        <v>36.567577327220299</v>
      </c>
      <c r="I43" s="119">
        <v>0.34849563936664801</v>
      </c>
      <c r="J43" s="118">
        <v>37.649762290739503</v>
      </c>
      <c r="K43" s="119">
        <v>0.369350274596836</v>
      </c>
      <c r="L43" s="349">
        <f t="shared" si="0"/>
        <v>16.008522672779698</v>
      </c>
      <c r="M43" s="119">
        <f t="shared" si="1"/>
        <v>0.33929727559607747</v>
      </c>
      <c r="N43" s="185">
        <f t="shared" si="2"/>
        <v>47.181406466220288</v>
      </c>
      <c r="O43" s="349">
        <f t="shared" si="3"/>
        <v>15.343500012611386</v>
      </c>
      <c r="P43" s="185">
        <f t="shared" si="4"/>
        <v>16.673545332948009</v>
      </c>
      <c r="Q43" s="349">
        <f t="shared" si="5"/>
        <v>10.345337709260498</v>
      </c>
      <c r="R43" s="119">
        <f t="shared" si="6"/>
        <v>0.36077963111103378</v>
      </c>
      <c r="S43" s="185">
        <f t="shared" si="7"/>
        <v>28.674949518080222</v>
      </c>
      <c r="T43" s="349">
        <f t="shared" si="8"/>
        <v>9.6382096322828712</v>
      </c>
      <c r="U43" s="185">
        <f t="shared" si="9"/>
        <v>11.052465786238125</v>
      </c>
    </row>
    <row r="44" spans="1:21">
      <c r="A44" s="580"/>
      <c r="B44" s="638"/>
      <c r="C44" s="726" t="s">
        <v>447</v>
      </c>
      <c r="D44" s="118">
        <v>38.718600000000002</v>
      </c>
      <c r="E44" s="119">
        <v>1.5401800000000001</v>
      </c>
      <c r="F44" s="118">
        <v>43.958599999999997</v>
      </c>
      <c r="G44" s="185">
        <v>1.3718399999999999</v>
      </c>
      <c r="H44" s="118">
        <v>37.506753228303801</v>
      </c>
      <c r="I44" s="119">
        <v>0.36838793622187599</v>
      </c>
      <c r="J44" s="118">
        <v>38.944673231632699</v>
      </c>
      <c r="K44" s="119">
        <v>0.36801310507739499</v>
      </c>
      <c r="L44" s="349">
        <f t="shared" si="0"/>
        <v>1.2118467716962016</v>
      </c>
      <c r="M44" s="119">
        <f t="shared" si="1"/>
        <v>0.35770375265925458</v>
      </c>
      <c r="N44" s="185">
        <f t="shared" si="2"/>
        <v>3.3878503166015035</v>
      </c>
      <c r="O44" s="349">
        <f t="shared" si="3"/>
        <v>0.51074741648406263</v>
      </c>
      <c r="P44" s="185">
        <f t="shared" si="4"/>
        <v>1.9129461269083405</v>
      </c>
      <c r="Q44" s="349">
        <f t="shared" si="5"/>
        <v>5.0139267683672983</v>
      </c>
      <c r="R44" s="119">
        <f t="shared" si="6"/>
        <v>0.35498196547748162</v>
      </c>
      <c r="S44" s="185">
        <f t="shared" si="7"/>
        <v>14.124454918781947</v>
      </c>
      <c r="T44" s="349">
        <f t="shared" si="8"/>
        <v>4.3181621160314343</v>
      </c>
      <c r="U44" s="185">
        <f t="shared" si="9"/>
        <v>5.7096914207031624</v>
      </c>
    </row>
    <row r="45" spans="1:21">
      <c r="A45" s="580"/>
      <c r="B45" s="687" t="s">
        <v>403</v>
      </c>
      <c r="C45" s="727" t="s">
        <v>448</v>
      </c>
      <c r="D45" s="300">
        <v>50.686100000000003</v>
      </c>
      <c r="E45" s="72">
        <v>1.53881</v>
      </c>
      <c r="F45" s="300">
        <v>51.434600000000003</v>
      </c>
      <c r="G45" s="331">
        <v>1.8721000000000001</v>
      </c>
      <c r="H45" s="300">
        <v>38.450917929124699</v>
      </c>
      <c r="I45" s="72">
        <v>0.33079101145045903</v>
      </c>
      <c r="J45" s="300">
        <v>37.445642961172695</v>
      </c>
      <c r="K45" s="72">
        <v>0.33359483127858802</v>
      </c>
      <c r="L45" s="332">
        <f t="shared" si="0"/>
        <v>12.235182070875304</v>
      </c>
      <c r="M45" s="72">
        <f t="shared" si="1"/>
        <v>0.3236402109550236</v>
      </c>
      <c r="N45" s="331">
        <f t="shared" si="2"/>
        <v>37.804888443159591</v>
      </c>
      <c r="O45" s="332">
        <f t="shared" si="3"/>
        <v>11.600847257403458</v>
      </c>
      <c r="P45" s="331">
        <f t="shared" si="4"/>
        <v>12.869516884347149</v>
      </c>
      <c r="Q45" s="332">
        <f t="shared" si="5"/>
        <v>13.988957038827309</v>
      </c>
      <c r="R45" s="72">
        <f t="shared" si="6"/>
        <v>0.33214498351389798</v>
      </c>
      <c r="S45" s="331">
        <f t="shared" si="7"/>
        <v>42.117020377162994</v>
      </c>
      <c r="T45" s="332">
        <f t="shared" si="8"/>
        <v>13.337952871140068</v>
      </c>
      <c r="U45" s="331">
        <f t="shared" si="9"/>
        <v>14.639961206514549</v>
      </c>
    </row>
    <row r="46" spans="1:21">
      <c r="A46" s="580"/>
      <c r="B46" s="638"/>
      <c r="C46" s="727" t="s">
        <v>449</v>
      </c>
      <c r="D46" s="118">
        <v>58.6021</v>
      </c>
      <c r="E46" s="119">
        <v>2.42605</v>
      </c>
      <c r="F46" s="118">
        <v>57.381500000000003</v>
      </c>
      <c r="G46" s="185">
        <v>1.9655100000000001</v>
      </c>
      <c r="H46" s="118">
        <v>49.735575894565201</v>
      </c>
      <c r="I46" s="119">
        <v>0.41366107031830296</v>
      </c>
      <c r="J46" s="118">
        <v>48.346850382093798</v>
      </c>
      <c r="K46" s="119">
        <v>0.44113837501332304</v>
      </c>
      <c r="L46" s="349">
        <f t="shared" si="0"/>
        <v>8.8665241054347987</v>
      </c>
      <c r="M46" s="119">
        <f t="shared" si="1"/>
        <v>0.41394450876876132</v>
      </c>
      <c r="N46" s="185">
        <f t="shared" si="2"/>
        <v>21.419595906242201</v>
      </c>
      <c r="O46" s="349">
        <f t="shared" si="3"/>
        <v>8.0551928682480263</v>
      </c>
      <c r="P46" s="185">
        <f t="shared" si="4"/>
        <v>9.6778553426215712</v>
      </c>
      <c r="Q46" s="349">
        <f t="shared" si="5"/>
        <v>9.0346496179062044</v>
      </c>
      <c r="R46" s="119">
        <f t="shared" si="6"/>
        <v>0.43020479297613523</v>
      </c>
      <c r="S46" s="185">
        <f t="shared" si="7"/>
        <v>21.000811161133168</v>
      </c>
      <c r="T46" s="349">
        <f t="shared" si="8"/>
        <v>8.19144822367298</v>
      </c>
      <c r="U46" s="185">
        <f t="shared" si="9"/>
        <v>9.8778510121394287</v>
      </c>
    </row>
    <row r="47" spans="1:21">
      <c r="A47" s="580"/>
      <c r="B47" s="639"/>
      <c r="C47" s="727" t="s">
        <v>450</v>
      </c>
      <c r="D47" s="121">
        <v>57.168799999999997</v>
      </c>
      <c r="E47" s="67">
        <v>0.99765000000000004</v>
      </c>
      <c r="F47" s="121">
        <v>53.711199999999998</v>
      </c>
      <c r="G47" s="333">
        <v>1.17218</v>
      </c>
      <c r="H47" s="121">
        <v>35.367662527889301</v>
      </c>
      <c r="I47" s="67">
        <v>0.22852087333335402</v>
      </c>
      <c r="J47" s="121">
        <v>34.145027117350402</v>
      </c>
      <c r="K47" s="67">
        <v>0.25598282787128196</v>
      </c>
      <c r="L47" s="334">
        <f t="shared" si="0"/>
        <v>21.801137472110696</v>
      </c>
      <c r="M47" s="67">
        <f t="shared" si="1"/>
        <v>0.22253542043406896</v>
      </c>
      <c r="N47" s="333">
        <f t="shared" si="2"/>
        <v>97.967044660064644</v>
      </c>
      <c r="O47" s="334">
        <f t="shared" si="3"/>
        <v>21.364968048059922</v>
      </c>
      <c r="P47" s="333">
        <f t="shared" si="4"/>
        <v>22.237306896161471</v>
      </c>
      <c r="Q47" s="334">
        <f t="shared" si="5"/>
        <v>19.566172882649596</v>
      </c>
      <c r="R47" s="67">
        <f t="shared" si="6"/>
        <v>0.25014489942332796</v>
      </c>
      <c r="S47" s="333">
        <f t="shared" si="7"/>
        <v>78.219355772420357</v>
      </c>
      <c r="T47" s="334">
        <f t="shared" si="8"/>
        <v>19.075888879779875</v>
      </c>
      <c r="U47" s="333">
        <f t="shared" si="9"/>
        <v>20.056456885519317</v>
      </c>
    </row>
    <row r="48" spans="1:21">
      <c r="A48" s="580"/>
      <c r="B48" s="638" t="s">
        <v>404</v>
      </c>
      <c r="C48" s="725" t="s">
        <v>451</v>
      </c>
      <c r="D48" s="118">
        <v>53.787100000000002</v>
      </c>
      <c r="E48" s="119">
        <v>1.40022</v>
      </c>
      <c r="F48" s="118">
        <v>48.696399999999997</v>
      </c>
      <c r="G48" s="185">
        <v>1.62744</v>
      </c>
      <c r="H48" s="118">
        <v>34.6909445627062</v>
      </c>
      <c r="I48" s="119">
        <v>0.30107651452814799</v>
      </c>
      <c r="J48" s="118">
        <v>31.139327319561001</v>
      </c>
      <c r="K48" s="119">
        <v>0.317579539098504</v>
      </c>
      <c r="L48" s="349">
        <f t="shared" si="0"/>
        <v>19.096155437293802</v>
      </c>
      <c r="M48" s="119">
        <f t="shared" si="1"/>
        <v>0.29456212465629356</v>
      </c>
      <c r="N48" s="185">
        <f t="shared" si="2"/>
        <v>64.828957421379044</v>
      </c>
      <c r="O48" s="349">
        <f t="shared" si="3"/>
        <v>18.518813672967468</v>
      </c>
      <c r="P48" s="185">
        <f t="shared" si="4"/>
        <v>19.673497201620137</v>
      </c>
      <c r="Q48" s="349">
        <f t="shared" si="5"/>
        <v>17.557072680438996</v>
      </c>
      <c r="R48" s="119">
        <f t="shared" si="6"/>
        <v>0.31329831282878873</v>
      </c>
      <c r="S48" s="185">
        <f t="shared" si="7"/>
        <v>56.039474077964748</v>
      </c>
      <c r="T48" s="349">
        <f t="shared" si="8"/>
        <v>16.943007987294571</v>
      </c>
      <c r="U48" s="185">
        <f t="shared" si="9"/>
        <v>18.17113737358342</v>
      </c>
    </row>
    <row r="49" spans="1:21">
      <c r="A49" s="580"/>
      <c r="B49" s="638"/>
      <c r="C49" s="726" t="s">
        <v>452</v>
      </c>
      <c r="D49" s="118">
        <v>54.800600000000003</v>
      </c>
      <c r="E49" s="119">
        <v>1.5095700000000001</v>
      </c>
      <c r="F49" s="118">
        <v>56.417999999999999</v>
      </c>
      <c r="G49" s="185">
        <v>1.48611</v>
      </c>
      <c r="H49" s="118">
        <v>47.350166973294797</v>
      </c>
      <c r="I49" s="119">
        <v>0.33311915142349702</v>
      </c>
      <c r="J49" s="118">
        <v>45.271157460991304</v>
      </c>
      <c r="K49" s="119">
        <v>0.37313209638399097</v>
      </c>
      <c r="L49" s="349">
        <f t="shared" si="0"/>
        <v>7.4504330267052055</v>
      </c>
      <c r="M49" s="119">
        <f t="shared" si="1"/>
        <v>0.32526664968277791</v>
      </c>
      <c r="N49" s="185">
        <f t="shared" si="2"/>
        <v>22.905616158223946</v>
      </c>
      <c r="O49" s="349">
        <f t="shared" si="3"/>
        <v>6.8129103933269608</v>
      </c>
      <c r="P49" s="185">
        <f t="shared" si="4"/>
        <v>8.0879556600834501</v>
      </c>
      <c r="Q49" s="349">
        <f t="shared" si="5"/>
        <v>11.146842539008695</v>
      </c>
      <c r="R49" s="119">
        <f t="shared" si="6"/>
        <v>0.36123371397701065</v>
      </c>
      <c r="S49" s="185">
        <f t="shared" si="7"/>
        <v>30.857702666473966</v>
      </c>
      <c r="T49" s="349">
        <f t="shared" si="8"/>
        <v>10.438824459613754</v>
      </c>
      <c r="U49" s="185">
        <f t="shared" si="9"/>
        <v>11.854860618403636</v>
      </c>
    </row>
    <row r="50" spans="1:21" ht="30">
      <c r="A50" s="580"/>
      <c r="B50" s="687" t="s">
        <v>405</v>
      </c>
      <c r="C50" s="728" t="s">
        <v>453</v>
      </c>
      <c r="D50" s="300">
        <v>49.0334</v>
      </c>
      <c r="E50" s="72">
        <v>1.9518899999999999</v>
      </c>
      <c r="F50" s="300">
        <v>58.686700000000002</v>
      </c>
      <c r="G50" s="331">
        <v>1.7688999999999999</v>
      </c>
      <c r="H50" s="300">
        <v>35.579135852250502</v>
      </c>
      <c r="I50" s="72">
        <v>0.381095744868655</v>
      </c>
      <c r="J50" s="300">
        <v>40.317284774009096</v>
      </c>
      <c r="K50" s="72">
        <v>0.38619892746713003</v>
      </c>
      <c r="L50" s="332">
        <f t="shared" si="0"/>
        <v>13.454264147749498</v>
      </c>
      <c r="M50" s="72">
        <f t="shared" si="1"/>
        <v>0.37593958919438913</v>
      </c>
      <c r="N50" s="331">
        <f t="shared" si="2"/>
        <v>35.788367425151996</v>
      </c>
      <c r="O50" s="332">
        <f t="shared" si="3"/>
        <v>12.717422552928495</v>
      </c>
      <c r="P50" s="331">
        <f t="shared" si="4"/>
        <v>14.191105742570501</v>
      </c>
      <c r="Q50" s="332">
        <f t="shared" si="5"/>
        <v>18.369415225990906</v>
      </c>
      <c r="R50" s="72">
        <f t="shared" si="6"/>
        <v>0.37739848041235907</v>
      </c>
      <c r="S50" s="331">
        <f t="shared" si="7"/>
        <v>48.673792236576645</v>
      </c>
      <c r="T50" s="332">
        <f t="shared" si="8"/>
        <v>17.629714204382683</v>
      </c>
      <c r="U50" s="331">
        <f t="shared" si="9"/>
        <v>19.109116247599129</v>
      </c>
    </row>
    <row r="51" spans="1:21">
      <c r="A51" s="581"/>
      <c r="B51" s="639"/>
      <c r="C51" s="726" t="s">
        <v>454</v>
      </c>
      <c r="D51" s="121">
        <v>49.67</v>
      </c>
      <c r="E51" s="67">
        <v>1.61744</v>
      </c>
      <c r="F51" s="121">
        <v>52.094799999999999</v>
      </c>
      <c r="G51" s="333">
        <v>1.5174799999999999</v>
      </c>
      <c r="H51" s="121">
        <v>40.469953803079001</v>
      </c>
      <c r="I51" s="67">
        <v>0.33691250020291502</v>
      </c>
      <c r="J51" s="121">
        <v>38.689965205416897</v>
      </c>
      <c r="K51" s="67">
        <v>0.336170313814461</v>
      </c>
      <c r="L51" s="334">
        <f t="shared" si="0"/>
        <v>9.2000461969210008</v>
      </c>
      <c r="M51" s="67">
        <f t="shared" si="1"/>
        <v>0.33046664351618027</v>
      </c>
      <c r="N51" s="333">
        <f t="shared" si="2"/>
        <v>27.83956074668259</v>
      </c>
      <c r="O51" s="334">
        <f t="shared" si="3"/>
        <v>8.552331575629287</v>
      </c>
      <c r="P51" s="333">
        <f t="shared" si="4"/>
        <v>9.8477608182127145</v>
      </c>
      <c r="Q51" s="334">
        <f t="shared" si="5"/>
        <v>13.404834794583103</v>
      </c>
      <c r="R51" s="67">
        <f t="shared" si="6"/>
        <v>0.32815104296322256</v>
      </c>
      <c r="S51" s="333">
        <f t="shared" si="7"/>
        <v>40.849587657978113</v>
      </c>
      <c r="T51" s="334">
        <f t="shared" si="8"/>
        <v>12.761658750375187</v>
      </c>
      <c r="U51" s="333">
        <f t="shared" si="9"/>
        <v>14.048010838791019</v>
      </c>
    </row>
  </sheetData>
  <mergeCells count="28">
    <mergeCell ref="T3:U3"/>
    <mergeCell ref="D3:G3"/>
    <mergeCell ref="H3:K3"/>
    <mergeCell ref="L3:N3"/>
    <mergeCell ref="O3:P3"/>
    <mergeCell ref="Q3:S3"/>
    <mergeCell ref="A5:A20"/>
    <mergeCell ref="B5:B7"/>
    <mergeCell ref="B8:B9"/>
    <mergeCell ref="B10:B11"/>
    <mergeCell ref="B12:B13"/>
    <mergeCell ref="B14:B18"/>
    <mergeCell ref="B19:B20"/>
    <mergeCell ref="A21:A30"/>
    <mergeCell ref="B21:B23"/>
    <mergeCell ref="B24:B27"/>
    <mergeCell ref="B28:B30"/>
    <mergeCell ref="A31:A42"/>
    <mergeCell ref="B31:B33"/>
    <mergeCell ref="B34:B35"/>
    <mergeCell ref="B36:B37"/>
    <mergeCell ref="B38:B39"/>
    <mergeCell ref="B40:B42"/>
    <mergeCell ref="A43:A51"/>
    <mergeCell ref="B43:B44"/>
    <mergeCell ref="B45:B47"/>
    <mergeCell ref="B48:B49"/>
    <mergeCell ref="B50:B51"/>
  </mergeCell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BB92B-C817-4C73-B3AF-0B19D5500DB8}">
  <dimension ref="A2:R23"/>
  <sheetViews>
    <sheetView tabSelected="1" zoomScale="70" zoomScaleNormal="70" workbookViewId="0">
      <selection activeCell="M4" sqref="M4:M20"/>
    </sheetView>
  </sheetViews>
  <sheetFormatPr defaultRowHeight="15"/>
  <cols>
    <col min="1" max="1" width="11.5703125" customWidth="1"/>
    <col min="2" max="2" width="14.28515625" bestFit="1" customWidth="1"/>
    <col min="4" max="4" width="9.28515625" bestFit="1" customWidth="1"/>
    <col min="5" max="5" width="25.7109375" bestFit="1" customWidth="1"/>
    <col min="6" max="6" width="46.28515625" customWidth="1"/>
    <col min="7" max="7" width="5.42578125" bestFit="1" customWidth="1"/>
    <col min="8" max="8" width="10.85546875" bestFit="1" customWidth="1"/>
    <col min="9" max="9" width="8.5703125" bestFit="1" customWidth="1"/>
    <col min="10" max="10" width="5" bestFit="1" customWidth="1"/>
    <col min="11" max="11" width="7.140625" bestFit="1" customWidth="1"/>
    <col min="12" max="12" width="4.28515625" bestFit="1" customWidth="1"/>
    <col min="13" max="13" width="53.28515625" customWidth="1"/>
  </cols>
  <sheetData>
    <row r="2" spans="1:18">
      <c r="A2" s="4" t="s">
        <v>456</v>
      </c>
    </row>
    <row r="3" spans="1:18" ht="25.5">
      <c r="A3" s="212" t="s">
        <v>86</v>
      </c>
      <c r="B3" s="212" t="s">
        <v>87</v>
      </c>
      <c r="C3" s="213" t="s">
        <v>88</v>
      </c>
      <c r="D3" s="213" t="s">
        <v>89</v>
      </c>
      <c r="E3" s="212" t="s">
        <v>90</v>
      </c>
      <c r="F3" s="212" t="s">
        <v>33</v>
      </c>
      <c r="G3" s="212" t="s">
        <v>62</v>
      </c>
      <c r="H3" s="212" t="s">
        <v>91</v>
      </c>
      <c r="I3" s="212" t="s">
        <v>92</v>
      </c>
      <c r="J3" s="212" t="s">
        <v>215</v>
      </c>
      <c r="K3" s="212" t="s">
        <v>94</v>
      </c>
      <c r="L3" s="212" t="s">
        <v>95</v>
      </c>
      <c r="M3" s="213" t="s">
        <v>96</v>
      </c>
      <c r="N3" s="212" t="s">
        <v>457</v>
      </c>
      <c r="O3" s="212" t="s">
        <v>458</v>
      </c>
      <c r="P3" s="212" t="s">
        <v>459</v>
      </c>
      <c r="Q3" s="212" t="s">
        <v>460</v>
      </c>
      <c r="R3" s="212" t="s">
        <v>100</v>
      </c>
    </row>
    <row r="4" spans="1:18">
      <c r="A4" s="385" t="s">
        <v>461</v>
      </c>
      <c r="B4" s="729" t="s">
        <v>462</v>
      </c>
      <c r="C4" s="731" t="s">
        <v>218</v>
      </c>
      <c r="D4" s="732" t="s">
        <v>463</v>
      </c>
      <c r="E4" s="729" t="s">
        <v>389</v>
      </c>
      <c r="F4" s="729" t="s">
        <v>167</v>
      </c>
      <c r="G4" s="732" t="s">
        <v>226</v>
      </c>
      <c r="H4" s="729" t="s">
        <v>115</v>
      </c>
      <c r="I4" s="732">
        <v>1</v>
      </c>
      <c r="J4" s="732" t="s">
        <v>106</v>
      </c>
      <c r="K4" s="732" t="s">
        <v>107</v>
      </c>
      <c r="L4" s="732" t="s">
        <v>107</v>
      </c>
      <c r="M4" s="729" t="s">
        <v>464</v>
      </c>
      <c r="N4" s="126">
        <v>19.823180000000001</v>
      </c>
      <c r="O4" s="127">
        <v>1.86816</v>
      </c>
      <c r="P4" s="126">
        <v>24.500910000000001</v>
      </c>
      <c r="Q4" s="127">
        <v>0.45115</v>
      </c>
      <c r="R4" s="89" t="s">
        <v>109</v>
      </c>
    </row>
    <row r="5" spans="1:18">
      <c r="A5" s="385" t="s">
        <v>461</v>
      </c>
      <c r="B5" s="729" t="s">
        <v>465</v>
      </c>
      <c r="C5" s="731" t="s">
        <v>218</v>
      </c>
      <c r="D5" s="732" t="s">
        <v>466</v>
      </c>
      <c r="E5" s="729" t="s">
        <v>389</v>
      </c>
      <c r="F5" s="729" t="s">
        <v>167</v>
      </c>
      <c r="G5" s="732" t="s">
        <v>226</v>
      </c>
      <c r="H5" s="729" t="s">
        <v>105</v>
      </c>
      <c r="I5" s="732">
        <v>1</v>
      </c>
      <c r="J5" s="732" t="s">
        <v>106</v>
      </c>
      <c r="K5" s="732" t="s">
        <v>107</v>
      </c>
      <c r="L5" s="732" t="s">
        <v>107</v>
      </c>
      <c r="M5" s="729" t="s">
        <v>467</v>
      </c>
      <c r="N5" s="126">
        <v>14.25441</v>
      </c>
      <c r="O5" s="127">
        <v>1.90194</v>
      </c>
      <c r="P5" s="126">
        <v>15.741479999999999</v>
      </c>
      <c r="Q5" s="127">
        <v>0.39850000000000002</v>
      </c>
      <c r="R5" s="94"/>
    </row>
    <row r="6" spans="1:18">
      <c r="A6" s="385" t="s">
        <v>468</v>
      </c>
      <c r="B6" s="729" t="s">
        <v>469</v>
      </c>
      <c r="C6" s="731" t="s">
        <v>235</v>
      </c>
      <c r="D6" s="732" t="s">
        <v>470</v>
      </c>
      <c r="E6" s="729" t="s">
        <v>389</v>
      </c>
      <c r="F6" s="729" t="s">
        <v>390</v>
      </c>
      <c r="G6" s="732" t="s">
        <v>226</v>
      </c>
      <c r="H6" s="729" t="s">
        <v>115</v>
      </c>
      <c r="I6" s="732">
        <v>2</v>
      </c>
      <c r="J6" s="732" t="s">
        <v>106</v>
      </c>
      <c r="K6" s="732" t="s">
        <v>107</v>
      </c>
      <c r="L6" s="732" t="s">
        <v>107</v>
      </c>
      <c r="M6" s="729" t="s">
        <v>471</v>
      </c>
      <c r="N6" s="126">
        <v>39.277059999999999</v>
      </c>
      <c r="O6" s="127">
        <v>2.3145199999999999</v>
      </c>
      <c r="P6" s="126">
        <v>26.009689999999999</v>
      </c>
      <c r="Q6" s="127">
        <v>0.46687000000000001</v>
      </c>
      <c r="R6" s="89" t="s">
        <v>119</v>
      </c>
    </row>
    <row r="7" spans="1:18">
      <c r="A7" s="385" t="s">
        <v>468</v>
      </c>
      <c r="B7" s="729" t="s">
        <v>472</v>
      </c>
      <c r="C7" s="731" t="s">
        <v>235</v>
      </c>
      <c r="D7" s="732" t="s">
        <v>473</v>
      </c>
      <c r="E7" s="729" t="s">
        <v>389</v>
      </c>
      <c r="F7" s="729" t="s">
        <v>390</v>
      </c>
      <c r="G7" s="732" t="s">
        <v>474</v>
      </c>
      <c r="H7" s="729" t="s">
        <v>115</v>
      </c>
      <c r="I7" s="732">
        <v>2</v>
      </c>
      <c r="J7" s="732" t="s">
        <v>106</v>
      </c>
      <c r="K7" s="732" t="s">
        <v>107</v>
      </c>
      <c r="L7" s="732" t="s">
        <v>107</v>
      </c>
      <c r="M7" s="729" t="s">
        <v>475</v>
      </c>
      <c r="N7" s="126">
        <v>7.4984999999999999</v>
      </c>
      <c r="O7" s="127">
        <v>1.29725</v>
      </c>
      <c r="P7" s="126">
        <v>8.8118599999999994</v>
      </c>
      <c r="Q7" s="127">
        <v>0.32108999999999999</v>
      </c>
      <c r="R7" s="89"/>
    </row>
    <row r="8" spans="1:18">
      <c r="A8" s="385" t="s">
        <v>476</v>
      </c>
      <c r="B8" s="729" t="s">
        <v>477</v>
      </c>
      <c r="C8" s="731" t="s">
        <v>235</v>
      </c>
      <c r="D8" s="732" t="s">
        <v>219</v>
      </c>
      <c r="E8" s="729" t="s">
        <v>389</v>
      </c>
      <c r="F8" s="729" t="s">
        <v>478</v>
      </c>
      <c r="G8" s="732" t="s">
        <v>479</v>
      </c>
      <c r="H8" s="729" t="s">
        <v>115</v>
      </c>
      <c r="I8" s="732">
        <v>1</v>
      </c>
      <c r="J8" s="732" t="s">
        <v>116</v>
      </c>
      <c r="K8" s="732">
        <v>4</v>
      </c>
      <c r="L8" s="732" t="s">
        <v>255</v>
      </c>
      <c r="M8" s="729" t="s">
        <v>480</v>
      </c>
      <c r="N8" s="126">
        <v>62.005830000000003</v>
      </c>
      <c r="O8" s="127">
        <v>2.3174299999999999</v>
      </c>
      <c r="P8" s="126">
        <v>46.788409999999999</v>
      </c>
      <c r="Q8" s="127">
        <v>0.48915999999999998</v>
      </c>
      <c r="R8" s="89" t="s">
        <v>119</v>
      </c>
    </row>
    <row r="9" spans="1:18">
      <c r="A9" s="385" t="s">
        <v>481</v>
      </c>
      <c r="B9" s="729" t="s">
        <v>482</v>
      </c>
      <c r="C9" s="731" t="s">
        <v>218</v>
      </c>
      <c r="D9" s="732" t="s">
        <v>230</v>
      </c>
      <c r="E9" s="729" t="s">
        <v>389</v>
      </c>
      <c r="F9" s="729" t="s">
        <v>170</v>
      </c>
      <c r="G9" s="732" t="s">
        <v>479</v>
      </c>
      <c r="H9" s="729" t="s">
        <v>115</v>
      </c>
      <c r="I9" s="732">
        <v>1</v>
      </c>
      <c r="J9" s="732" t="s">
        <v>116</v>
      </c>
      <c r="K9" s="732">
        <v>4</v>
      </c>
      <c r="L9" s="732" t="s">
        <v>250</v>
      </c>
      <c r="M9" s="729" t="s">
        <v>483</v>
      </c>
      <c r="N9" s="126">
        <v>47.503439999999998</v>
      </c>
      <c r="O9" s="127">
        <v>2.20445</v>
      </c>
      <c r="P9" s="126">
        <v>55.620660000000001</v>
      </c>
      <c r="Q9" s="127">
        <v>0.50292000000000003</v>
      </c>
      <c r="R9" s="89" t="s">
        <v>109</v>
      </c>
    </row>
    <row r="10" spans="1:18">
      <c r="A10" s="385" t="s">
        <v>484</v>
      </c>
      <c r="B10" s="729" t="s">
        <v>485</v>
      </c>
      <c r="C10" s="731" t="s">
        <v>218</v>
      </c>
      <c r="D10" s="732" t="s">
        <v>113</v>
      </c>
      <c r="E10" s="729" t="s">
        <v>392</v>
      </c>
      <c r="F10" s="729" t="s">
        <v>393</v>
      </c>
      <c r="G10" s="732" t="s">
        <v>486</v>
      </c>
      <c r="H10" s="729" t="s">
        <v>115</v>
      </c>
      <c r="I10" s="732">
        <v>1</v>
      </c>
      <c r="J10" s="732" t="s">
        <v>106</v>
      </c>
      <c r="K10" s="732" t="s">
        <v>107</v>
      </c>
      <c r="L10" s="732" t="s">
        <v>107</v>
      </c>
      <c r="M10" s="729" t="s">
        <v>487</v>
      </c>
      <c r="N10" s="126">
        <v>34.917270000000002</v>
      </c>
      <c r="O10" s="127">
        <v>2.3425400000000001</v>
      </c>
      <c r="P10" s="126">
        <v>23.842639999999999</v>
      </c>
      <c r="Q10" s="127">
        <v>0.49335000000000001</v>
      </c>
      <c r="R10" s="89" t="s">
        <v>119</v>
      </c>
    </row>
    <row r="11" spans="1:18">
      <c r="A11" s="385" t="s">
        <v>488</v>
      </c>
      <c r="B11" s="729" t="s">
        <v>489</v>
      </c>
      <c r="C11" s="731" t="s">
        <v>218</v>
      </c>
      <c r="D11" s="732" t="s">
        <v>125</v>
      </c>
      <c r="E11" s="729" t="s">
        <v>392</v>
      </c>
      <c r="F11" s="729" t="s">
        <v>490</v>
      </c>
      <c r="G11" s="732" t="s">
        <v>491</v>
      </c>
      <c r="H11" s="729" t="s">
        <v>126</v>
      </c>
      <c r="I11" s="732">
        <v>1</v>
      </c>
      <c r="J11" s="732" t="s">
        <v>106</v>
      </c>
      <c r="K11" s="732" t="s">
        <v>107</v>
      </c>
      <c r="L11" s="732" t="s">
        <v>107</v>
      </c>
      <c r="M11" s="729" t="s">
        <v>492</v>
      </c>
      <c r="N11" s="126">
        <v>33.000169999999997</v>
      </c>
      <c r="O11" s="127">
        <v>2.5630999999999999</v>
      </c>
      <c r="P11" s="126">
        <v>26.198530000000002</v>
      </c>
      <c r="Q11" s="127">
        <v>0.48771999999999999</v>
      </c>
      <c r="R11" s="89" t="s">
        <v>119</v>
      </c>
    </row>
    <row r="12" spans="1:18">
      <c r="A12" s="385" t="s">
        <v>493</v>
      </c>
      <c r="B12" s="729" t="s">
        <v>494</v>
      </c>
      <c r="C12" s="731" t="s">
        <v>235</v>
      </c>
      <c r="D12" s="732" t="s">
        <v>130</v>
      </c>
      <c r="E12" s="729" t="s">
        <v>392</v>
      </c>
      <c r="F12" s="729" t="s">
        <v>395</v>
      </c>
      <c r="G12" s="732" t="s">
        <v>479</v>
      </c>
      <c r="H12" s="729" t="s">
        <v>105</v>
      </c>
      <c r="I12" s="732">
        <v>1</v>
      </c>
      <c r="J12" s="732" t="s">
        <v>116</v>
      </c>
      <c r="K12" s="732">
        <v>4</v>
      </c>
      <c r="L12" s="732" t="s">
        <v>117</v>
      </c>
      <c r="M12" s="729" t="s">
        <v>495</v>
      </c>
      <c r="N12" s="126">
        <v>52.107550000000003</v>
      </c>
      <c r="O12" s="127">
        <v>2.4832399999999999</v>
      </c>
      <c r="P12" s="126">
        <v>48.489139999999999</v>
      </c>
      <c r="Q12" s="127">
        <v>0.50210999999999995</v>
      </c>
      <c r="R12" s="89"/>
    </row>
    <row r="13" spans="1:18">
      <c r="A13" s="385" t="s">
        <v>496</v>
      </c>
      <c r="B13" s="729" t="s">
        <v>497</v>
      </c>
      <c r="C13" s="731" t="s">
        <v>235</v>
      </c>
      <c r="D13" s="732" t="s">
        <v>104</v>
      </c>
      <c r="E13" s="729" t="s">
        <v>396</v>
      </c>
      <c r="F13" s="729" t="s">
        <v>397</v>
      </c>
      <c r="G13" s="732" t="s">
        <v>498</v>
      </c>
      <c r="H13" s="729" t="s">
        <v>105</v>
      </c>
      <c r="I13" s="732">
        <v>1</v>
      </c>
      <c r="J13" s="732" t="s">
        <v>116</v>
      </c>
      <c r="K13" s="732">
        <v>4</v>
      </c>
      <c r="L13" s="732" t="s">
        <v>250</v>
      </c>
      <c r="M13" s="729" t="s">
        <v>499</v>
      </c>
      <c r="N13" s="126">
        <v>28.758230000000001</v>
      </c>
      <c r="O13" s="127">
        <v>2.2168899999999998</v>
      </c>
      <c r="P13" s="126">
        <v>37.271650000000001</v>
      </c>
      <c r="Q13" s="127">
        <v>0.51437999999999995</v>
      </c>
      <c r="R13" s="89" t="s">
        <v>109</v>
      </c>
    </row>
    <row r="14" spans="1:18">
      <c r="A14" s="385" t="s">
        <v>500</v>
      </c>
      <c r="B14" s="729" t="s">
        <v>501</v>
      </c>
      <c r="C14" s="731" t="s">
        <v>218</v>
      </c>
      <c r="D14" s="732" t="s">
        <v>502</v>
      </c>
      <c r="E14" s="729" t="s">
        <v>396</v>
      </c>
      <c r="F14" s="729" t="s">
        <v>398</v>
      </c>
      <c r="G14" s="732" t="s">
        <v>503</v>
      </c>
      <c r="H14" s="729" t="s">
        <v>105</v>
      </c>
      <c r="I14" s="732">
        <v>1</v>
      </c>
      <c r="J14" s="732" t="s">
        <v>106</v>
      </c>
      <c r="K14" s="732" t="s">
        <v>107</v>
      </c>
      <c r="L14" s="732" t="s">
        <v>107</v>
      </c>
      <c r="M14" s="729" t="s">
        <v>504</v>
      </c>
      <c r="N14" s="126">
        <v>60.87209</v>
      </c>
      <c r="O14" s="127">
        <v>2.4921199999999999</v>
      </c>
      <c r="P14" s="126">
        <v>36.422939999999997</v>
      </c>
      <c r="Q14" s="127">
        <v>0.47633999999999999</v>
      </c>
      <c r="R14" s="89" t="s">
        <v>119</v>
      </c>
    </row>
    <row r="15" spans="1:18">
      <c r="A15" s="385" t="s">
        <v>505</v>
      </c>
      <c r="B15" s="730" t="s">
        <v>506</v>
      </c>
      <c r="C15" s="731" t="s">
        <v>235</v>
      </c>
      <c r="D15" s="732" t="s">
        <v>113</v>
      </c>
      <c r="E15" s="729" t="s">
        <v>396</v>
      </c>
      <c r="F15" s="729" t="s">
        <v>399</v>
      </c>
      <c r="G15" s="732" t="s">
        <v>479</v>
      </c>
      <c r="H15" s="729" t="s">
        <v>115</v>
      </c>
      <c r="I15" s="732">
        <v>1</v>
      </c>
      <c r="J15" s="732" t="s">
        <v>116</v>
      </c>
      <c r="K15" s="732">
        <v>4</v>
      </c>
      <c r="L15" s="732" t="s">
        <v>255</v>
      </c>
      <c r="M15" s="729" t="s">
        <v>507</v>
      </c>
      <c r="N15" s="126">
        <v>64.574539999999999</v>
      </c>
      <c r="O15" s="127">
        <v>1.91466</v>
      </c>
      <c r="P15" s="126">
        <v>52.4983</v>
      </c>
      <c r="Q15" s="127">
        <v>0.50102999999999998</v>
      </c>
      <c r="R15" s="89" t="s">
        <v>119</v>
      </c>
    </row>
    <row r="16" spans="1:18">
      <c r="A16" s="385" t="s">
        <v>508</v>
      </c>
      <c r="B16" s="729" t="s">
        <v>509</v>
      </c>
      <c r="C16" s="731" t="s">
        <v>235</v>
      </c>
      <c r="D16" s="732" t="s">
        <v>224</v>
      </c>
      <c r="E16" s="729" t="s">
        <v>396</v>
      </c>
      <c r="F16" s="729" t="s">
        <v>400</v>
      </c>
      <c r="G16" s="732" t="s">
        <v>259</v>
      </c>
      <c r="H16" s="729" t="s">
        <v>126</v>
      </c>
      <c r="I16" s="732">
        <v>1</v>
      </c>
      <c r="J16" s="732" t="s">
        <v>106</v>
      </c>
      <c r="K16" s="732" t="s">
        <v>107</v>
      </c>
      <c r="L16" s="732" t="s">
        <v>107</v>
      </c>
      <c r="M16" s="729" t="s">
        <v>510</v>
      </c>
      <c r="N16" s="126">
        <v>13.46194</v>
      </c>
      <c r="O16" s="127">
        <v>1.7798099999999999</v>
      </c>
      <c r="P16" s="126">
        <v>20.583130000000001</v>
      </c>
      <c r="Q16" s="127">
        <v>0.42659999999999998</v>
      </c>
      <c r="R16" s="89" t="s">
        <v>109</v>
      </c>
    </row>
    <row r="17" spans="1:18">
      <c r="A17" s="385" t="s">
        <v>511</v>
      </c>
      <c r="B17" s="729" t="s">
        <v>512</v>
      </c>
      <c r="C17" s="731" t="s">
        <v>235</v>
      </c>
      <c r="D17" s="732" t="s">
        <v>125</v>
      </c>
      <c r="E17" s="729" t="s">
        <v>396</v>
      </c>
      <c r="F17" s="729" t="s">
        <v>401</v>
      </c>
      <c r="G17" s="732" t="s">
        <v>513</v>
      </c>
      <c r="H17" s="729" t="s">
        <v>115</v>
      </c>
      <c r="I17" s="732">
        <v>1</v>
      </c>
      <c r="J17" s="732" t="s">
        <v>116</v>
      </c>
      <c r="K17" s="732">
        <v>4</v>
      </c>
      <c r="L17" s="732" t="s">
        <v>117</v>
      </c>
      <c r="M17" s="729" t="s">
        <v>514</v>
      </c>
      <c r="N17" s="126">
        <v>54.372140000000002</v>
      </c>
      <c r="O17" s="127">
        <v>2.2232699999999999</v>
      </c>
      <c r="P17" s="126">
        <v>47.205300000000001</v>
      </c>
      <c r="Q17" s="127">
        <v>0.49464000000000002</v>
      </c>
      <c r="R17" s="89" t="s">
        <v>119</v>
      </c>
    </row>
    <row r="18" spans="1:18">
      <c r="A18" s="385" t="s">
        <v>515</v>
      </c>
      <c r="B18" s="729" t="s">
        <v>516</v>
      </c>
      <c r="C18" s="731" t="s">
        <v>218</v>
      </c>
      <c r="D18" s="732" t="s">
        <v>517</v>
      </c>
      <c r="E18" s="729" t="s">
        <v>176</v>
      </c>
      <c r="F18" s="729" t="s">
        <v>402</v>
      </c>
      <c r="G18" s="732" t="s">
        <v>259</v>
      </c>
      <c r="H18" s="729" t="s">
        <v>126</v>
      </c>
      <c r="I18" s="732">
        <v>1</v>
      </c>
      <c r="J18" s="732" t="s">
        <v>116</v>
      </c>
      <c r="K18" s="732">
        <v>4</v>
      </c>
      <c r="L18" s="732" t="s">
        <v>255</v>
      </c>
      <c r="M18" s="729" t="s">
        <v>518</v>
      </c>
      <c r="N18" s="126">
        <v>36.473390000000002</v>
      </c>
      <c r="O18" s="127">
        <v>1.9885699999999999</v>
      </c>
      <c r="P18" s="126">
        <v>36.250610000000002</v>
      </c>
      <c r="Q18" s="127">
        <v>0.47058</v>
      </c>
      <c r="R18" s="94"/>
    </row>
    <row r="19" spans="1:18">
      <c r="A19" s="385" t="s">
        <v>519</v>
      </c>
      <c r="B19" s="729" t="s">
        <v>520</v>
      </c>
      <c r="C19" s="731" t="s">
        <v>218</v>
      </c>
      <c r="D19" s="732" t="s">
        <v>357</v>
      </c>
      <c r="E19" s="729" t="s">
        <v>176</v>
      </c>
      <c r="F19" s="729" t="s">
        <v>521</v>
      </c>
      <c r="G19" s="732" t="s">
        <v>513</v>
      </c>
      <c r="H19" s="729" t="s">
        <v>105</v>
      </c>
      <c r="I19" s="732">
        <v>1</v>
      </c>
      <c r="J19" s="732" t="s">
        <v>116</v>
      </c>
      <c r="K19" s="732">
        <v>4</v>
      </c>
      <c r="L19" s="732" t="s">
        <v>246</v>
      </c>
      <c r="M19" s="729" t="s">
        <v>522</v>
      </c>
      <c r="N19" s="126">
        <v>79.493620000000007</v>
      </c>
      <c r="O19" s="127">
        <v>1.9358599999999999</v>
      </c>
      <c r="P19" s="126">
        <v>47.45129</v>
      </c>
      <c r="Q19" s="127">
        <v>0.49940000000000001</v>
      </c>
      <c r="R19" s="89" t="s">
        <v>119</v>
      </c>
    </row>
    <row r="20" spans="1:18">
      <c r="A20" s="385" t="s">
        <v>523</v>
      </c>
      <c r="B20" s="729" t="s">
        <v>524</v>
      </c>
      <c r="C20" s="731" t="s">
        <v>235</v>
      </c>
      <c r="D20" s="732" t="s">
        <v>134</v>
      </c>
      <c r="E20" s="729" t="s">
        <v>176</v>
      </c>
      <c r="F20" s="729" t="s">
        <v>404</v>
      </c>
      <c r="G20" s="732" t="s">
        <v>226</v>
      </c>
      <c r="H20" s="729" t="s">
        <v>105</v>
      </c>
      <c r="I20" s="732">
        <v>1</v>
      </c>
      <c r="J20" s="732" t="s">
        <v>106</v>
      </c>
      <c r="K20" s="732" t="s">
        <v>107</v>
      </c>
      <c r="L20" s="732" t="s">
        <v>107</v>
      </c>
      <c r="M20" s="729" t="s">
        <v>525</v>
      </c>
      <c r="N20" s="126">
        <v>54.956870000000002</v>
      </c>
      <c r="O20" s="127">
        <v>2.0492499999999998</v>
      </c>
      <c r="P20" s="126">
        <v>28.925909999999998</v>
      </c>
      <c r="Q20" s="127">
        <v>0.4395</v>
      </c>
      <c r="R20" s="89" t="s">
        <v>119</v>
      </c>
    </row>
    <row r="21" spans="1:18">
      <c r="A21" t="s">
        <v>137</v>
      </c>
    </row>
    <row r="22" spans="1:18">
      <c r="A22" s="365" t="s">
        <v>119</v>
      </c>
      <c r="B22" s="364" t="s">
        <v>138</v>
      </c>
    </row>
    <row r="23" spans="1:18">
      <c r="A23" s="365" t="s">
        <v>109</v>
      </c>
      <c r="B23" s="364" t="s">
        <v>139</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4AC0F-3F09-49BE-AF26-37A64700CF2A}">
  <dimension ref="A2:G34"/>
  <sheetViews>
    <sheetView zoomScale="90" zoomScaleNormal="90" workbookViewId="0">
      <selection activeCell="K14" sqref="K14"/>
    </sheetView>
  </sheetViews>
  <sheetFormatPr defaultRowHeight="15"/>
  <cols>
    <col min="1" max="1" width="108.7109375" customWidth="1"/>
    <col min="2" max="7" width="13.7109375" style="128" customWidth="1"/>
  </cols>
  <sheetData>
    <row r="2" spans="1:7">
      <c r="A2" s="4" t="s">
        <v>526</v>
      </c>
    </row>
    <row r="3" spans="1:7">
      <c r="A3" s="402"/>
      <c r="B3" s="682" t="s">
        <v>30</v>
      </c>
      <c r="C3" s="682"/>
      <c r="D3" s="682"/>
      <c r="E3" s="682" t="s">
        <v>141</v>
      </c>
      <c r="F3" s="682"/>
      <c r="G3" s="682"/>
    </row>
    <row r="4" spans="1:7" ht="45">
      <c r="A4" s="402"/>
      <c r="B4" s="203" t="s">
        <v>142</v>
      </c>
      <c r="C4" s="203" t="s">
        <v>143</v>
      </c>
      <c r="D4" s="203" t="s">
        <v>144</v>
      </c>
      <c r="E4" s="203" t="s">
        <v>142</v>
      </c>
      <c r="F4" s="203" t="s">
        <v>143</v>
      </c>
      <c r="G4" s="203" t="s">
        <v>144</v>
      </c>
    </row>
    <row r="5" spans="1:7">
      <c r="A5" s="502" t="s">
        <v>527</v>
      </c>
      <c r="B5" s="503"/>
      <c r="C5" s="503"/>
      <c r="D5" s="503"/>
      <c r="E5" s="503"/>
      <c r="F5" s="503"/>
      <c r="G5" s="503"/>
    </row>
    <row r="6" spans="1:7" ht="30">
      <c r="A6" s="504" t="s">
        <v>528</v>
      </c>
      <c r="B6" s="503">
        <v>52.6</v>
      </c>
      <c r="C6" s="503">
        <v>12.2</v>
      </c>
      <c r="D6" s="503">
        <v>35.200000000000003</v>
      </c>
      <c r="E6" s="503">
        <v>66.7</v>
      </c>
      <c r="F6" s="503">
        <v>15.1</v>
      </c>
      <c r="G6" s="503">
        <v>18.2</v>
      </c>
    </row>
    <row r="7" spans="1:7">
      <c r="A7" s="504" t="s">
        <v>529</v>
      </c>
      <c r="B7" s="503">
        <v>43.5</v>
      </c>
      <c r="C7" s="503">
        <v>50.7</v>
      </c>
      <c r="D7" s="503">
        <v>5.8</v>
      </c>
      <c r="E7" s="503">
        <v>42.1</v>
      </c>
      <c r="F7" s="503">
        <v>44.7</v>
      </c>
      <c r="G7" s="503">
        <v>13.2</v>
      </c>
    </row>
    <row r="8" spans="1:7">
      <c r="A8" s="504" t="s">
        <v>530</v>
      </c>
      <c r="B8" s="503">
        <v>58.1</v>
      </c>
      <c r="C8" s="503">
        <v>33</v>
      </c>
      <c r="D8" s="503">
        <v>8.9</v>
      </c>
      <c r="E8" s="503">
        <v>56.9</v>
      </c>
      <c r="F8" s="503">
        <v>32.4</v>
      </c>
      <c r="G8" s="503">
        <v>10.7</v>
      </c>
    </row>
    <row r="9" spans="1:7">
      <c r="A9" s="504" t="s">
        <v>531</v>
      </c>
      <c r="B9" s="503">
        <v>9.1999999999999993</v>
      </c>
      <c r="C9" s="503">
        <v>48.7</v>
      </c>
      <c r="D9" s="503">
        <v>42.1</v>
      </c>
      <c r="E9" s="503">
        <v>25.2</v>
      </c>
      <c r="F9" s="503">
        <v>33.200000000000003</v>
      </c>
      <c r="G9" s="503">
        <v>41.6</v>
      </c>
    </row>
    <row r="10" spans="1:7">
      <c r="A10" s="504" t="s">
        <v>532</v>
      </c>
      <c r="B10" s="503">
        <v>7.7</v>
      </c>
      <c r="C10" s="503">
        <v>33.700000000000003</v>
      </c>
      <c r="D10" s="503">
        <v>58.6</v>
      </c>
      <c r="E10" s="503">
        <v>33.9</v>
      </c>
      <c r="F10" s="503">
        <v>23.7</v>
      </c>
      <c r="G10" s="503">
        <v>42.4</v>
      </c>
    </row>
    <row r="11" spans="1:7" ht="30">
      <c r="A11" s="504" t="s">
        <v>533</v>
      </c>
      <c r="B11" s="503">
        <v>7.3</v>
      </c>
      <c r="C11" s="503">
        <v>35.1</v>
      </c>
      <c r="D11" s="503">
        <v>57.6</v>
      </c>
      <c r="E11" s="503">
        <v>43.5</v>
      </c>
      <c r="F11" s="503">
        <v>28.2</v>
      </c>
      <c r="G11" s="503">
        <v>28.3</v>
      </c>
    </row>
    <row r="12" spans="1:7" ht="30">
      <c r="A12" s="504" t="s">
        <v>534</v>
      </c>
      <c r="B12" s="503">
        <v>29.4</v>
      </c>
      <c r="C12" s="503">
        <v>40.5</v>
      </c>
      <c r="D12" s="503">
        <v>30</v>
      </c>
      <c r="E12" s="503">
        <v>29.6</v>
      </c>
      <c r="F12" s="503">
        <v>36.6</v>
      </c>
      <c r="G12" s="503">
        <v>33.799999999999997</v>
      </c>
    </row>
    <row r="13" spans="1:7">
      <c r="A13" s="511" t="s">
        <v>535</v>
      </c>
      <c r="B13" s="512"/>
      <c r="C13" s="512"/>
      <c r="D13" s="512"/>
      <c r="E13" s="512"/>
      <c r="F13" s="512"/>
      <c r="G13" s="512"/>
    </row>
    <row r="14" spans="1:7" ht="30">
      <c r="A14" s="513" t="s">
        <v>536</v>
      </c>
      <c r="B14" s="512">
        <v>39.799999999999997</v>
      </c>
      <c r="C14" s="512">
        <v>53.7</v>
      </c>
      <c r="D14" s="512">
        <v>6.4</v>
      </c>
      <c r="E14" s="512">
        <v>35.9</v>
      </c>
      <c r="F14" s="512">
        <v>50.9</v>
      </c>
      <c r="G14" s="512">
        <v>13.2</v>
      </c>
    </row>
    <row r="15" spans="1:7">
      <c r="A15" s="513" t="s">
        <v>537</v>
      </c>
      <c r="B15" s="512">
        <v>26.5</v>
      </c>
      <c r="C15" s="512">
        <v>65.8</v>
      </c>
      <c r="D15" s="512">
        <v>7.8</v>
      </c>
      <c r="E15" s="512">
        <v>25.4</v>
      </c>
      <c r="F15" s="512">
        <v>48.6</v>
      </c>
      <c r="G15" s="512">
        <v>25.9</v>
      </c>
    </row>
    <row r="16" spans="1:7">
      <c r="A16" s="513" t="s">
        <v>538</v>
      </c>
      <c r="B16" s="512">
        <v>67.3</v>
      </c>
      <c r="C16" s="512">
        <v>28.7</v>
      </c>
      <c r="D16" s="512">
        <v>4</v>
      </c>
      <c r="E16" s="512">
        <v>46.7</v>
      </c>
      <c r="F16" s="512">
        <v>43.4</v>
      </c>
      <c r="G16" s="512">
        <v>9.9</v>
      </c>
    </row>
    <row r="17" spans="1:7">
      <c r="A17" s="513" t="s">
        <v>539</v>
      </c>
      <c r="B17" s="512">
        <v>80.5</v>
      </c>
      <c r="C17" s="512">
        <v>17.100000000000001</v>
      </c>
      <c r="D17" s="512">
        <v>2.4</v>
      </c>
      <c r="E17" s="512">
        <v>54.1</v>
      </c>
      <c r="F17" s="512">
        <v>34.799999999999997</v>
      </c>
      <c r="G17" s="512">
        <v>11</v>
      </c>
    </row>
    <row r="18" spans="1:7" ht="30">
      <c r="A18" s="513" t="s">
        <v>540</v>
      </c>
      <c r="B18" s="512">
        <v>21.4</v>
      </c>
      <c r="C18" s="512">
        <v>60.9</v>
      </c>
      <c r="D18" s="512">
        <v>17.7</v>
      </c>
      <c r="E18" s="512">
        <v>25.8</v>
      </c>
      <c r="F18" s="512">
        <v>43.5</v>
      </c>
      <c r="G18" s="512">
        <v>30.7</v>
      </c>
    </row>
    <row r="19" spans="1:7">
      <c r="A19" s="513" t="s">
        <v>541</v>
      </c>
      <c r="B19" s="512">
        <v>8.4</v>
      </c>
      <c r="C19" s="512">
        <v>51.2</v>
      </c>
      <c r="D19" s="512">
        <v>40.4</v>
      </c>
      <c r="E19" s="512">
        <v>26.1</v>
      </c>
      <c r="F19" s="512">
        <v>49.2</v>
      </c>
      <c r="G19" s="512">
        <v>24.7</v>
      </c>
    </row>
    <row r="20" spans="1:7" ht="30">
      <c r="A20" s="513" t="s">
        <v>542</v>
      </c>
      <c r="B20" s="512">
        <v>6.1</v>
      </c>
      <c r="C20" s="512">
        <v>39.799999999999997</v>
      </c>
      <c r="D20" s="512">
        <v>54.2</v>
      </c>
      <c r="E20" s="512">
        <v>18</v>
      </c>
      <c r="F20" s="512">
        <v>34.6</v>
      </c>
      <c r="G20" s="512">
        <v>47.4</v>
      </c>
    </row>
    <row r="21" spans="1:7">
      <c r="A21" s="513" t="s">
        <v>543</v>
      </c>
      <c r="B21" s="512">
        <v>3.5</v>
      </c>
      <c r="C21" s="512">
        <v>46</v>
      </c>
      <c r="D21" s="512">
        <v>50.5</v>
      </c>
      <c r="E21" s="512">
        <v>14.5</v>
      </c>
      <c r="F21" s="512">
        <v>31.7</v>
      </c>
      <c r="G21" s="512">
        <v>53.8</v>
      </c>
    </row>
    <row r="22" spans="1:7">
      <c r="A22" s="505" t="s">
        <v>544</v>
      </c>
      <c r="B22" s="506"/>
      <c r="C22" s="506"/>
      <c r="D22" s="506"/>
      <c r="E22" s="506"/>
      <c r="F22" s="506"/>
      <c r="G22" s="506"/>
    </row>
    <row r="23" spans="1:7" ht="30">
      <c r="A23" s="507" t="s">
        <v>545</v>
      </c>
      <c r="B23" s="506">
        <v>77.7</v>
      </c>
      <c r="C23" s="506">
        <v>15.5</v>
      </c>
      <c r="D23" s="506">
        <v>6.8</v>
      </c>
      <c r="E23" s="506">
        <v>56.2</v>
      </c>
      <c r="F23" s="506">
        <v>29.6</v>
      </c>
      <c r="G23" s="506">
        <v>14.2</v>
      </c>
    </row>
    <row r="24" spans="1:7">
      <c r="A24" s="507" t="s">
        <v>546</v>
      </c>
      <c r="B24" s="506">
        <v>31.7</v>
      </c>
      <c r="C24" s="506">
        <v>47.6</v>
      </c>
      <c r="D24" s="506">
        <v>20.7</v>
      </c>
      <c r="E24" s="506">
        <v>35.9</v>
      </c>
      <c r="F24" s="506">
        <v>40.200000000000003</v>
      </c>
      <c r="G24" s="506">
        <v>23.9</v>
      </c>
    </row>
    <row r="25" spans="1:7">
      <c r="A25" s="507" t="s">
        <v>547</v>
      </c>
      <c r="B25" s="506">
        <v>6.9</v>
      </c>
      <c r="C25" s="506">
        <v>12.5</v>
      </c>
      <c r="D25" s="506">
        <v>80.599999999999994</v>
      </c>
      <c r="E25" s="506">
        <v>28.1</v>
      </c>
      <c r="F25" s="506">
        <v>36.4</v>
      </c>
      <c r="G25" s="506">
        <v>35.6</v>
      </c>
    </row>
    <row r="26" spans="1:7">
      <c r="A26" s="507" t="s">
        <v>548</v>
      </c>
      <c r="B26" s="506">
        <v>3.8</v>
      </c>
      <c r="C26" s="506">
        <v>17.399999999999999</v>
      </c>
      <c r="D26" s="506">
        <v>78.900000000000006</v>
      </c>
      <c r="E26" s="506">
        <v>24.1</v>
      </c>
      <c r="F26" s="506">
        <v>33.1</v>
      </c>
      <c r="G26" s="506">
        <v>42.9</v>
      </c>
    </row>
    <row r="27" spans="1:7">
      <c r="A27" s="507" t="s">
        <v>549</v>
      </c>
      <c r="B27" s="506">
        <v>2.7</v>
      </c>
      <c r="C27" s="506">
        <v>16.2</v>
      </c>
      <c r="D27" s="506">
        <v>81.2</v>
      </c>
      <c r="E27" s="506">
        <v>27.2</v>
      </c>
      <c r="F27" s="506">
        <v>40.299999999999997</v>
      </c>
      <c r="G27" s="506">
        <v>32.4</v>
      </c>
    </row>
    <row r="28" spans="1:7">
      <c r="A28" s="507" t="s">
        <v>550</v>
      </c>
      <c r="B28" s="506">
        <v>7.2</v>
      </c>
      <c r="C28" s="506">
        <v>17.3</v>
      </c>
      <c r="D28" s="506">
        <v>75.5</v>
      </c>
      <c r="E28" s="506">
        <v>22</v>
      </c>
      <c r="F28" s="506">
        <v>29.5</v>
      </c>
      <c r="G28" s="506">
        <v>48.5</v>
      </c>
    </row>
    <row r="29" spans="1:7" ht="30">
      <c r="A29" s="507" t="s">
        <v>551</v>
      </c>
      <c r="B29" s="506">
        <v>18.7</v>
      </c>
      <c r="C29" s="506">
        <v>61.2</v>
      </c>
      <c r="D29" s="506">
        <v>20.100000000000001</v>
      </c>
      <c r="E29" s="506">
        <v>34.799999999999997</v>
      </c>
      <c r="F29" s="506">
        <v>35.1</v>
      </c>
      <c r="G29" s="506">
        <v>30.1</v>
      </c>
    </row>
    <row r="30" spans="1:7">
      <c r="A30" s="508" t="s">
        <v>552</v>
      </c>
      <c r="B30" s="509"/>
      <c r="C30" s="509"/>
      <c r="D30" s="509"/>
      <c r="E30" s="509"/>
      <c r="F30" s="509"/>
      <c r="G30" s="509"/>
    </row>
    <row r="31" spans="1:7" ht="30">
      <c r="A31" s="510" t="s">
        <v>553</v>
      </c>
      <c r="B31" s="509">
        <v>25.1</v>
      </c>
      <c r="C31" s="509">
        <v>22.2</v>
      </c>
      <c r="D31" s="509">
        <v>52.6</v>
      </c>
      <c r="E31" s="509">
        <v>50.4</v>
      </c>
      <c r="F31" s="509">
        <v>20.3</v>
      </c>
      <c r="G31" s="509">
        <v>29.2</v>
      </c>
    </row>
    <row r="32" spans="1:7" ht="30">
      <c r="A32" s="510" t="s">
        <v>554</v>
      </c>
      <c r="B32" s="509">
        <v>11.5</v>
      </c>
      <c r="C32" s="509">
        <v>31.2</v>
      </c>
      <c r="D32" s="509">
        <v>57.3</v>
      </c>
      <c r="E32" s="509">
        <v>44.1</v>
      </c>
      <c r="F32" s="509">
        <v>23.1</v>
      </c>
      <c r="G32" s="509">
        <v>32.799999999999997</v>
      </c>
    </row>
    <row r="33" spans="1:7" ht="30">
      <c r="A33" s="510" t="s">
        <v>555</v>
      </c>
      <c r="B33" s="509">
        <v>16</v>
      </c>
      <c r="C33" s="509">
        <v>39.5</v>
      </c>
      <c r="D33" s="509">
        <v>44.5</v>
      </c>
      <c r="E33" s="509">
        <v>39</v>
      </c>
      <c r="F33" s="509">
        <v>29.5</v>
      </c>
      <c r="G33" s="509">
        <v>31.4</v>
      </c>
    </row>
    <row r="34" spans="1:7" ht="30">
      <c r="A34" s="510" t="s">
        <v>556</v>
      </c>
      <c r="B34" s="509">
        <v>27.5</v>
      </c>
      <c r="C34" s="509">
        <v>44.2</v>
      </c>
      <c r="D34" s="509">
        <v>28.3</v>
      </c>
      <c r="E34" s="509">
        <v>49.8</v>
      </c>
      <c r="F34" s="509">
        <v>17.600000000000001</v>
      </c>
      <c r="G34" s="509">
        <v>32.6</v>
      </c>
    </row>
  </sheetData>
  <mergeCells count="2">
    <mergeCell ref="B3:D3"/>
    <mergeCell ref="E3:G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W11"/>
  <sheetViews>
    <sheetView zoomScale="70" zoomScaleNormal="70" workbookViewId="0">
      <selection activeCell="B8" sqref="B8"/>
    </sheetView>
  </sheetViews>
  <sheetFormatPr defaultRowHeight="15"/>
  <cols>
    <col min="1" max="1" width="9.85546875" customWidth="1"/>
    <col min="2" max="2" width="42.85546875" customWidth="1"/>
    <col min="3" max="3" width="8.85546875" style="83" customWidth="1"/>
    <col min="4" max="4" width="8.85546875" customWidth="1"/>
    <col min="5" max="5" width="8.85546875" style="83" customWidth="1"/>
    <col min="6" max="6" width="8.85546875" customWidth="1"/>
    <col min="7" max="7" width="8.85546875" style="83" customWidth="1"/>
    <col min="8" max="8" width="8.85546875" customWidth="1"/>
    <col min="9" max="9" width="8.85546875" style="83" customWidth="1"/>
    <col min="10" max="10" width="8.140625" bestFit="1" customWidth="1"/>
    <col min="11" max="19" width="8.85546875" style="6" customWidth="1"/>
    <col min="20" max="21" width="8.85546875" style="6"/>
  </cols>
  <sheetData>
    <row r="2" spans="1:23">
      <c r="A2" s="4" t="s">
        <v>53</v>
      </c>
    </row>
    <row r="3" spans="1:23">
      <c r="A3" s="568"/>
      <c r="B3" s="403"/>
      <c r="C3" s="570" t="s">
        <v>30</v>
      </c>
      <c r="D3" s="571"/>
      <c r="E3" s="571"/>
      <c r="F3" s="572"/>
      <c r="G3" s="571" t="s">
        <v>31</v>
      </c>
      <c r="H3" s="571"/>
      <c r="I3" s="571"/>
      <c r="J3" s="571"/>
      <c r="K3" s="573" t="s">
        <v>54</v>
      </c>
      <c r="L3" s="573"/>
      <c r="M3" s="573"/>
      <c r="N3" s="574" t="s">
        <v>32</v>
      </c>
      <c r="O3" s="575"/>
      <c r="P3" s="575" t="s">
        <v>55</v>
      </c>
      <c r="Q3" s="573"/>
      <c r="R3" s="573"/>
      <c r="S3" s="573"/>
      <c r="T3" s="574" t="s">
        <v>32</v>
      </c>
      <c r="U3" s="575"/>
    </row>
    <row r="4" spans="1:23">
      <c r="A4" s="569"/>
      <c r="B4" s="2" t="s">
        <v>56</v>
      </c>
      <c r="C4" s="219" t="s">
        <v>57</v>
      </c>
      <c r="D4" s="220" t="s">
        <v>58</v>
      </c>
      <c r="E4" s="221" t="s">
        <v>59</v>
      </c>
      <c r="F4" s="222" t="s">
        <v>60</v>
      </c>
      <c r="G4" s="221" t="s">
        <v>57</v>
      </c>
      <c r="H4" s="220" t="s">
        <v>58</v>
      </c>
      <c r="I4" s="221" t="s">
        <v>59</v>
      </c>
      <c r="J4" s="222" t="s">
        <v>60</v>
      </c>
      <c r="K4" s="12" t="s">
        <v>38</v>
      </c>
      <c r="L4" s="5" t="s">
        <v>39</v>
      </c>
      <c r="M4" s="13" t="s">
        <v>40</v>
      </c>
      <c r="N4" s="11" t="s">
        <v>41</v>
      </c>
      <c r="O4" s="10" t="s">
        <v>42</v>
      </c>
      <c r="P4" s="5" t="s">
        <v>38</v>
      </c>
      <c r="Q4" s="5"/>
      <c r="R4" s="5" t="s">
        <v>39</v>
      </c>
      <c r="S4" s="14" t="s">
        <v>40</v>
      </c>
      <c r="T4" s="11" t="s">
        <v>41</v>
      </c>
      <c r="U4" s="10" t="s">
        <v>42</v>
      </c>
    </row>
    <row r="5" spans="1:23" s="4" customFormat="1" ht="16.149999999999999" customHeight="1">
      <c r="A5" s="553" t="s">
        <v>43</v>
      </c>
      <c r="B5" s="26" t="s">
        <v>44</v>
      </c>
      <c r="C5" s="223">
        <v>57.9452</v>
      </c>
      <c r="D5" s="224">
        <v>0.90951000000000004</v>
      </c>
      <c r="E5" s="223">
        <v>59.859000000000002</v>
      </c>
      <c r="F5" s="225">
        <v>0.81557000000000002</v>
      </c>
      <c r="G5" s="270">
        <v>42.041810097364802</v>
      </c>
      <c r="H5" s="271">
        <v>0.19731689758881502</v>
      </c>
      <c r="I5" s="270">
        <v>43.671536316859601</v>
      </c>
      <c r="J5" s="271">
        <v>0.19220447020683701</v>
      </c>
      <c r="K5" s="272">
        <f t="shared" ref="K5:K11" si="0">C5-G5</f>
        <v>15.903389902635197</v>
      </c>
      <c r="L5" s="271">
        <f t="shared" ref="L5:L11" si="1">SQRT(((D5*D5)+((27*27)-1)*(H5*H5))/(28*28))</f>
        <v>0.19289394463029119</v>
      </c>
      <c r="M5" s="273">
        <f t="shared" ref="M5:M11" si="2">K5/L5</f>
        <v>82.446288985983031</v>
      </c>
      <c r="N5" s="272">
        <f t="shared" ref="N5:N11" si="3">K5-(1.96*L5)</f>
        <v>15.525317771159827</v>
      </c>
      <c r="O5" s="271">
        <f t="shared" ref="O5:O11" si="4">K5+(1.96*L5)</f>
        <v>16.281462034110568</v>
      </c>
      <c r="P5" s="272">
        <f t="shared" ref="P5:P11" si="5">E5-I5</f>
        <v>16.1874636831404</v>
      </c>
      <c r="Q5" s="271">
        <f t="shared" ref="Q5:Q11" si="6">((F5*F5)+((27*27)-1)*(J5*J5))/(28*28)</f>
        <v>3.51522154546344E-2</v>
      </c>
      <c r="R5" s="271">
        <f>SQRT(((F5*F5)+((27*27)-1)*(J5*J5))/(28*28))</f>
        <v>0.18748924090367</v>
      </c>
      <c r="S5" s="273">
        <f>P5/R5</f>
        <v>86.338093882716976</v>
      </c>
      <c r="T5" s="271">
        <f>P5-(1.96*R5)</f>
        <v>15.819984770969207</v>
      </c>
      <c r="U5" s="273">
        <f>P5+(1.96*R5)</f>
        <v>16.554942595311594</v>
      </c>
      <c r="W5" s="206"/>
    </row>
    <row r="6" spans="1:23" s="4" customFormat="1" ht="16.149999999999999" customHeight="1">
      <c r="A6" s="554"/>
      <c r="B6" s="27" t="s">
        <v>45</v>
      </c>
      <c r="C6" s="226">
        <v>61.591500000000003</v>
      </c>
      <c r="D6" s="227">
        <v>1.1272500000000001</v>
      </c>
      <c r="E6" s="226">
        <v>61.4574</v>
      </c>
      <c r="F6" s="228">
        <v>1.1484300000000001</v>
      </c>
      <c r="G6" s="274">
        <v>45.191462155870099</v>
      </c>
      <c r="H6" s="275">
        <v>0.22059209686721798</v>
      </c>
      <c r="I6" s="274">
        <v>44.597697612379598</v>
      </c>
      <c r="J6" s="275">
        <v>0.217750876094506</v>
      </c>
      <c r="K6" s="276">
        <f t="shared" si="0"/>
        <v>16.400037844129905</v>
      </c>
      <c r="L6" s="275">
        <f t="shared" si="1"/>
        <v>0.21634666133969552</v>
      </c>
      <c r="M6" s="277">
        <f t="shared" si="2"/>
        <v>75.804441550311125</v>
      </c>
      <c r="N6" s="276">
        <f t="shared" si="3"/>
        <v>15.975998387904102</v>
      </c>
      <c r="O6" s="275">
        <f t="shared" si="4"/>
        <v>16.824077300355707</v>
      </c>
      <c r="P6" s="276">
        <f t="shared" si="5"/>
        <v>16.859702387620402</v>
      </c>
      <c r="Q6" s="275">
        <f t="shared" si="6"/>
        <v>4.5710886130057818E-2</v>
      </c>
      <c r="R6" s="275">
        <f t="shared" ref="R6:R10" si="7">SQRT(((F6*F6)+((27*27)-1)*(J6*J6))/(28*28))</f>
        <v>0.21380104333248193</v>
      </c>
      <c r="S6" s="277">
        <f t="shared" ref="S6:S11" si="8">P6/R6</f>
        <v>78.85696966128404</v>
      </c>
      <c r="T6" s="275">
        <f t="shared" ref="T6:T11" si="9">P6-(1.96*R6)</f>
        <v>16.440652342688736</v>
      </c>
      <c r="U6" s="277">
        <f t="shared" ref="U6:U11" si="10">P6+(1.96*R6)</f>
        <v>17.278752432552068</v>
      </c>
      <c r="W6" s="206"/>
    </row>
    <row r="7" spans="1:23" s="4" customFormat="1" ht="16.149999999999999" customHeight="1">
      <c r="A7" s="554"/>
      <c r="B7" s="28" t="s">
        <v>46</v>
      </c>
      <c r="C7" s="229">
        <v>52.198900000000002</v>
      </c>
      <c r="D7" s="230">
        <v>1.2186300000000001</v>
      </c>
      <c r="E7" s="229">
        <v>55.927799999999998</v>
      </c>
      <c r="F7" s="231">
        <v>0.99439999999999995</v>
      </c>
      <c r="G7" s="278">
        <v>30.258221342387998</v>
      </c>
      <c r="H7" s="279">
        <v>0.207310266180259</v>
      </c>
      <c r="I7" s="278">
        <v>31.823326162409799</v>
      </c>
      <c r="J7" s="279">
        <v>0.19434909954948598</v>
      </c>
      <c r="K7" s="280">
        <f t="shared" si="0"/>
        <v>21.940678657612004</v>
      </c>
      <c r="L7" s="279">
        <f t="shared" si="1"/>
        <v>0.2044552022389515</v>
      </c>
      <c r="M7" s="281">
        <f t="shared" si="2"/>
        <v>107.31289014582974</v>
      </c>
      <c r="N7" s="280">
        <f t="shared" si="3"/>
        <v>21.539946461223661</v>
      </c>
      <c r="O7" s="279">
        <f t="shared" si="4"/>
        <v>22.341410854000348</v>
      </c>
      <c r="P7" s="276">
        <f t="shared" si="5"/>
        <v>24.104473837590199</v>
      </c>
      <c r="Q7" s="275">
        <f t="shared" si="6"/>
        <v>3.6334867521513645E-2</v>
      </c>
      <c r="R7" s="275">
        <f t="shared" si="7"/>
        <v>0.19061707038330444</v>
      </c>
      <c r="S7" s="277">
        <f t="shared" si="8"/>
        <v>126.45495909217077</v>
      </c>
      <c r="T7" s="279">
        <f t="shared" si="9"/>
        <v>23.730864379638923</v>
      </c>
      <c r="U7" s="281">
        <f t="shared" si="10"/>
        <v>24.478083295541474</v>
      </c>
      <c r="W7" s="206"/>
    </row>
    <row r="8" spans="1:23" s="4" customFormat="1" ht="36" customHeight="1">
      <c r="A8" s="556" t="s">
        <v>47</v>
      </c>
      <c r="B8" s="268" t="s">
        <v>48</v>
      </c>
      <c r="C8" s="255">
        <v>41.754100000000001</v>
      </c>
      <c r="D8" s="256">
        <v>1.19163</v>
      </c>
      <c r="E8" s="255">
        <v>45.930799999999998</v>
      </c>
      <c r="F8" s="257">
        <v>0.98716000000000004</v>
      </c>
      <c r="G8" s="258">
        <v>32.697504924654204</v>
      </c>
      <c r="H8" s="259">
        <v>0.20754135552455399</v>
      </c>
      <c r="I8" s="260">
        <v>36.265467378725702</v>
      </c>
      <c r="J8" s="259">
        <v>0.21281453555806801</v>
      </c>
      <c r="K8" s="261">
        <f t="shared" si="0"/>
        <v>9.0565950753457969</v>
      </c>
      <c r="L8" s="259">
        <f t="shared" si="1"/>
        <v>0.20446990832275888</v>
      </c>
      <c r="M8" s="262">
        <f t="shared" si="2"/>
        <v>44.293046099721543</v>
      </c>
      <c r="N8" s="261">
        <f t="shared" si="3"/>
        <v>8.6558340550331891</v>
      </c>
      <c r="O8" s="259">
        <f t="shared" si="4"/>
        <v>9.4573560956584046</v>
      </c>
      <c r="P8" s="263">
        <f t="shared" si="5"/>
        <v>9.6653326212742954</v>
      </c>
      <c r="Q8" s="264">
        <f t="shared" si="6"/>
        <v>4.3297990038535239E-2</v>
      </c>
      <c r="R8" s="264">
        <f t="shared" si="7"/>
        <v>0.20808169078161404</v>
      </c>
      <c r="S8" s="265">
        <f t="shared" si="8"/>
        <v>46.449702446037207</v>
      </c>
      <c r="T8" s="259">
        <f t="shared" si="9"/>
        <v>9.2574925073423326</v>
      </c>
      <c r="U8" s="262">
        <f t="shared" si="10"/>
        <v>10.073172735206258</v>
      </c>
      <c r="W8" s="206"/>
    </row>
    <row r="9" spans="1:23" s="4" customFormat="1" ht="36.75" customHeight="1">
      <c r="A9" s="576"/>
      <c r="B9" s="269" t="s">
        <v>49</v>
      </c>
      <c r="C9" s="255">
        <v>58.174300000000002</v>
      </c>
      <c r="D9" s="256">
        <v>0.95443</v>
      </c>
      <c r="E9" s="266">
        <v>56.408299999999997</v>
      </c>
      <c r="F9" s="267">
        <v>0.85485999999999995</v>
      </c>
      <c r="G9" s="258">
        <v>41.187259596136997</v>
      </c>
      <c r="H9" s="259">
        <v>0.22708787630629901</v>
      </c>
      <c r="I9" s="260">
        <v>39.650558703856895</v>
      </c>
      <c r="J9" s="259">
        <v>0.22399879326767297</v>
      </c>
      <c r="K9" s="261">
        <f t="shared" si="0"/>
        <v>16.987040403863006</v>
      </c>
      <c r="L9" s="259">
        <f t="shared" si="1"/>
        <v>0.22146629408067744</v>
      </c>
      <c r="M9" s="262">
        <f t="shared" si="2"/>
        <v>76.702599257270435</v>
      </c>
      <c r="N9" s="261">
        <f t="shared" si="3"/>
        <v>16.552966467464877</v>
      </c>
      <c r="O9" s="259">
        <f t="shared" si="4"/>
        <v>17.421114340261134</v>
      </c>
      <c r="P9" s="261">
        <f t="shared" si="5"/>
        <v>16.757741296143102</v>
      </c>
      <c r="Q9" s="259">
        <f t="shared" si="6"/>
        <v>4.7523622515500054E-2</v>
      </c>
      <c r="R9" s="259">
        <f t="shared" si="7"/>
        <v>0.21799913420814326</v>
      </c>
      <c r="S9" s="262">
        <f t="shared" si="8"/>
        <v>76.870678211698717</v>
      </c>
      <c r="T9" s="259">
        <f t="shared" si="9"/>
        <v>16.330462993095143</v>
      </c>
      <c r="U9" s="262">
        <f t="shared" si="10"/>
        <v>17.185019599191062</v>
      </c>
      <c r="W9" s="206"/>
    </row>
    <row r="10" spans="1:23" s="4" customFormat="1" ht="16.149999999999999" customHeight="1">
      <c r="A10" s="567" t="s">
        <v>50</v>
      </c>
      <c r="B10" s="29" t="s">
        <v>51</v>
      </c>
      <c r="C10" s="232">
        <v>58.451999999999998</v>
      </c>
      <c r="D10" s="233">
        <v>1.2330099999999999</v>
      </c>
      <c r="E10" s="232">
        <v>58.981099999999998</v>
      </c>
      <c r="F10" s="234">
        <v>0.86172000000000004</v>
      </c>
      <c r="G10" s="282">
        <v>40.634947809007699</v>
      </c>
      <c r="H10" s="283">
        <v>0.22696593066121201</v>
      </c>
      <c r="I10" s="282">
        <v>39.739835393661501</v>
      </c>
      <c r="J10" s="283">
        <v>0.21016145680149201</v>
      </c>
      <c r="K10" s="284">
        <f t="shared" si="0"/>
        <v>17.8170521909923</v>
      </c>
      <c r="L10" s="283">
        <f t="shared" si="1"/>
        <v>0.22309901646512773</v>
      </c>
      <c r="M10" s="285">
        <f t="shared" si="2"/>
        <v>79.861634861923548</v>
      </c>
      <c r="N10" s="284">
        <f t="shared" si="3"/>
        <v>17.379778118720651</v>
      </c>
      <c r="O10" s="283">
        <f t="shared" si="4"/>
        <v>18.254326263263948</v>
      </c>
      <c r="P10" s="284">
        <f t="shared" si="5"/>
        <v>19.241264606338497</v>
      </c>
      <c r="Q10" s="283">
        <f t="shared" si="6"/>
        <v>4.1960136948655219E-2</v>
      </c>
      <c r="R10" s="283">
        <f t="shared" si="7"/>
        <v>0.2048417363445624</v>
      </c>
      <c r="S10" s="285">
        <f t="shared" si="8"/>
        <v>93.932344793118446</v>
      </c>
      <c r="T10" s="283">
        <f t="shared" si="9"/>
        <v>18.839774803103154</v>
      </c>
      <c r="U10" s="285">
        <f t="shared" si="10"/>
        <v>19.64275440957384</v>
      </c>
      <c r="W10" s="206"/>
    </row>
    <row r="11" spans="1:23" s="4" customFormat="1" ht="16.149999999999999" customHeight="1">
      <c r="A11" s="559"/>
      <c r="B11" s="30" t="s">
        <v>52</v>
      </c>
      <c r="C11" s="235">
        <v>46.852699999999999</v>
      </c>
      <c r="D11" s="236">
        <v>1.341</v>
      </c>
      <c r="E11" s="237">
        <v>49.324399999999997</v>
      </c>
      <c r="F11" s="238">
        <v>1.1561900000000001</v>
      </c>
      <c r="G11" s="286">
        <v>35.457270850847799</v>
      </c>
      <c r="H11" s="287">
        <v>0.39097641401365202</v>
      </c>
      <c r="I11" s="286">
        <v>37.5182083277465</v>
      </c>
      <c r="J11" s="287">
        <v>0.39530341756018994</v>
      </c>
      <c r="K11" s="288">
        <f t="shared" si="0"/>
        <v>11.3954291491522</v>
      </c>
      <c r="L11" s="287">
        <f t="shared" si="1"/>
        <v>0.37978616096137913</v>
      </c>
      <c r="M11" s="289">
        <f t="shared" si="2"/>
        <v>30.004856207256623</v>
      </c>
      <c r="N11" s="288">
        <f t="shared" si="3"/>
        <v>10.651048273667897</v>
      </c>
      <c r="O11" s="287">
        <f t="shared" si="4"/>
        <v>12.139810024636503</v>
      </c>
      <c r="P11" s="288">
        <f t="shared" si="5"/>
        <v>11.806191672253497</v>
      </c>
      <c r="Q11" s="287">
        <f t="shared" si="6"/>
        <v>0.14680809163853262</v>
      </c>
      <c r="R11" s="287">
        <f>SQRT(((F11*F11)+((27*27)-1)*(J11*J11))/(28*28))</f>
        <v>0.38315544057018508</v>
      </c>
      <c r="S11" s="289">
        <f t="shared" si="8"/>
        <v>30.813060241776419</v>
      </c>
      <c r="T11" s="287">
        <f t="shared" si="9"/>
        <v>11.055207008735934</v>
      </c>
      <c r="U11" s="289">
        <f t="shared" si="10"/>
        <v>12.557176335771061</v>
      </c>
      <c r="W11" s="206"/>
    </row>
  </sheetData>
  <mergeCells count="10">
    <mergeCell ref="N3:O3"/>
    <mergeCell ref="P3:S3"/>
    <mergeCell ref="T3:U3"/>
    <mergeCell ref="A5:A7"/>
    <mergeCell ref="A8:A9"/>
    <mergeCell ref="A10:A11"/>
    <mergeCell ref="A3:A4"/>
    <mergeCell ref="C3:F3"/>
    <mergeCell ref="G3:J3"/>
    <mergeCell ref="K3:M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N23"/>
  <sheetViews>
    <sheetView zoomScale="70" zoomScaleNormal="70" workbookViewId="0"/>
  </sheetViews>
  <sheetFormatPr defaultRowHeight="15"/>
  <cols>
    <col min="1" max="1" width="5.85546875" customWidth="1"/>
    <col min="2" max="2" width="42.85546875" style="34" customWidth="1"/>
    <col min="3" max="3" width="88.140625" customWidth="1"/>
    <col min="4" max="4" width="9.85546875" customWidth="1"/>
    <col min="6" max="6" width="8.7109375" bestFit="1" customWidth="1"/>
    <col min="8" max="8" width="8.85546875" customWidth="1"/>
    <col min="9" max="9" width="8.85546875" style="6"/>
    <col min="11" max="12" width="8.85546875" style="6"/>
  </cols>
  <sheetData>
    <row r="2" spans="1:14">
      <c r="A2" s="4" t="s">
        <v>61</v>
      </c>
    </row>
    <row r="3" spans="1:14" ht="31.5" customHeight="1">
      <c r="A3" s="81"/>
      <c r="B3" s="404"/>
      <c r="C3" s="220"/>
      <c r="D3" s="570" t="s">
        <v>30</v>
      </c>
      <c r="E3" s="571"/>
      <c r="F3" s="577" t="s">
        <v>31</v>
      </c>
      <c r="G3" s="577"/>
      <c r="H3" s="578"/>
      <c r="I3" s="578"/>
      <c r="J3" s="579"/>
      <c r="K3" s="574" t="s">
        <v>32</v>
      </c>
      <c r="L3" s="575"/>
    </row>
    <row r="4" spans="1:14" ht="15.75">
      <c r="A4" s="82"/>
      <c r="B4" s="33" t="s">
        <v>33</v>
      </c>
      <c r="C4" s="3" t="s">
        <v>62</v>
      </c>
      <c r="D4" s="217" t="s">
        <v>34</v>
      </c>
      <c r="E4" s="220" t="s">
        <v>35</v>
      </c>
      <c r="F4" s="294" t="s">
        <v>36</v>
      </c>
      <c r="G4" s="220" t="s">
        <v>37</v>
      </c>
      <c r="H4" s="90" t="s">
        <v>38</v>
      </c>
      <c r="I4" s="91" t="s">
        <v>39</v>
      </c>
      <c r="J4" s="92" t="s">
        <v>40</v>
      </c>
      <c r="K4" s="11" t="s">
        <v>41</v>
      </c>
      <c r="L4" s="10" t="s">
        <v>42</v>
      </c>
    </row>
    <row r="5" spans="1:14" ht="30">
      <c r="A5" s="584" t="s">
        <v>43</v>
      </c>
      <c r="B5" s="592" t="s">
        <v>44</v>
      </c>
      <c r="C5" s="35" t="s">
        <v>63</v>
      </c>
      <c r="D5" s="296">
        <v>63.610599999999998</v>
      </c>
      <c r="E5" s="38">
        <v>0.99465000000000003</v>
      </c>
      <c r="F5" s="98">
        <v>52.243910676719693</v>
      </c>
      <c r="G5" s="39">
        <v>0.20291427588629801</v>
      </c>
      <c r="H5" s="42">
        <f t="shared" ref="H5:H23" si="0">D5-F5</f>
        <v>11.366689323280305</v>
      </c>
      <c r="I5" s="43">
        <f t="shared" ref="I5:I23" si="1">SQRT(((E5*E5)+((27*27)-1)*(G5*G5))/(28*28))</f>
        <v>0.19873371024072667</v>
      </c>
      <c r="J5" s="54">
        <f t="shared" ref="J5:J23" si="2">H5/I5</f>
        <v>57.195577486636786</v>
      </c>
      <c r="K5" s="41">
        <f t="shared" ref="K5:K23" si="3">H5-(1.96*I5)</f>
        <v>10.97717125120848</v>
      </c>
      <c r="L5" s="41">
        <f t="shared" ref="L5:L23" si="4">H5+(1.96*I5)</f>
        <v>11.75620739535213</v>
      </c>
    </row>
    <row r="6" spans="1:14" ht="30">
      <c r="A6" s="585"/>
      <c r="B6" s="593"/>
      <c r="C6" s="32" t="s">
        <v>64</v>
      </c>
      <c r="D6" s="251">
        <v>72.273399999999995</v>
      </c>
      <c r="E6" s="43">
        <v>1.02563</v>
      </c>
      <c r="F6" s="101">
        <v>50.646623590475606</v>
      </c>
      <c r="G6" s="44">
        <v>0.245407336713521</v>
      </c>
      <c r="H6" s="42">
        <f t="shared" si="0"/>
        <v>21.626776409524389</v>
      </c>
      <c r="I6" s="43">
        <f t="shared" si="1"/>
        <v>0.23930048686125791</v>
      </c>
      <c r="J6" s="54">
        <f t="shared" si="2"/>
        <v>90.374978727323708</v>
      </c>
      <c r="K6" s="43">
        <f t="shared" si="3"/>
        <v>21.157747455276322</v>
      </c>
      <c r="L6" s="43">
        <f t="shared" si="4"/>
        <v>22.095805363772456</v>
      </c>
    </row>
    <row r="7" spans="1:14" ht="30">
      <c r="A7" s="585"/>
      <c r="B7" s="593"/>
      <c r="C7" s="32" t="s">
        <v>65</v>
      </c>
      <c r="D7" s="251">
        <v>65.083500000000001</v>
      </c>
      <c r="E7" s="43">
        <v>0.91190000000000004</v>
      </c>
      <c r="F7" s="101">
        <v>47.632676934322397</v>
      </c>
      <c r="G7" s="44">
        <v>0.233308357564012</v>
      </c>
      <c r="H7" s="42">
        <f t="shared" si="0"/>
        <v>17.450823065677604</v>
      </c>
      <c r="I7" s="43">
        <f t="shared" si="1"/>
        <v>0.22716821657153805</v>
      </c>
      <c r="J7" s="54">
        <f t="shared" si="2"/>
        <v>76.818946457600617</v>
      </c>
      <c r="K7" s="43">
        <f t="shared" si="3"/>
        <v>17.005573361197388</v>
      </c>
      <c r="L7" s="43">
        <f t="shared" si="4"/>
        <v>17.896072770157819</v>
      </c>
    </row>
    <row r="8" spans="1:14" ht="30">
      <c r="A8" s="585"/>
      <c r="B8" s="593"/>
      <c r="C8" s="32" t="s">
        <v>66</v>
      </c>
      <c r="D8" s="251">
        <v>63.131599999999999</v>
      </c>
      <c r="E8" s="43">
        <v>1.07534</v>
      </c>
      <c r="F8" s="101">
        <v>50.322843462651704</v>
      </c>
      <c r="G8" s="44">
        <v>0.249324052498374</v>
      </c>
      <c r="H8" s="42">
        <f t="shared" si="0"/>
        <v>12.808756537348295</v>
      </c>
      <c r="I8" s="43">
        <f t="shared" si="1"/>
        <v>0.24330484954281933</v>
      </c>
      <c r="J8" s="54">
        <f t="shared" si="2"/>
        <v>52.644887931401776</v>
      </c>
      <c r="K8" s="43">
        <f t="shared" si="3"/>
        <v>12.331879032244368</v>
      </c>
      <c r="L8" s="43">
        <f t="shared" si="4"/>
        <v>13.285634042452221</v>
      </c>
    </row>
    <row r="9" spans="1:14">
      <c r="A9" s="585"/>
      <c r="B9" s="594"/>
      <c r="C9" s="36" t="s">
        <v>67</v>
      </c>
      <c r="D9" s="252">
        <v>38.050199999999997</v>
      </c>
      <c r="E9" s="46">
        <v>0.89876</v>
      </c>
      <c r="F9" s="104">
        <v>24.059831629090802</v>
      </c>
      <c r="G9" s="47">
        <v>0.19948273855845902</v>
      </c>
      <c r="H9" s="45">
        <f t="shared" si="0"/>
        <v>13.990368370909195</v>
      </c>
      <c r="I9" s="46">
        <f t="shared" si="1"/>
        <v>0.194887911888703</v>
      </c>
      <c r="J9" s="55">
        <f t="shared" si="2"/>
        <v>71.786742622081377</v>
      </c>
      <c r="K9" s="46">
        <f t="shared" si="3"/>
        <v>13.608388063607338</v>
      </c>
      <c r="L9" s="46">
        <f t="shared" si="4"/>
        <v>14.372348678211052</v>
      </c>
    </row>
    <row r="10" spans="1:14">
      <c r="A10" s="585"/>
      <c r="B10" s="595" t="s">
        <v>45</v>
      </c>
      <c r="C10" s="35" t="s">
        <v>68</v>
      </c>
      <c r="D10" s="250">
        <v>63.263300000000001</v>
      </c>
      <c r="E10" s="41">
        <v>1.0568299999999999</v>
      </c>
      <c r="F10" s="98">
        <v>49.502594739199203</v>
      </c>
      <c r="G10" s="39">
        <v>0.23487131695180499</v>
      </c>
      <c r="H10" s="40">
        <f t="shared" si="0"/>
        <v>13.760705260800798</v>
      </c>
      <c r="I10" s="41">
        <f t="shared" si="1"/>
        <v>0.22945329743651377</v>
      </c>
      <c r="J10" s="53">
        <f t="shared" si="2"/>
        <v>59.971704109452489</v>
      </c>
      <c r="K10" s="41">
        <f t="shared" si="3"/>
        <v>13.31097679782523</v>
      </c>
      <c r="L10" s="53">
        <f t="shared" si="4"/>
        <v>14.210433723776365</v>
      </c>
    </row>
    <row r="11" spans="1:14" ht="30">
      <c r="A11" s="585"/>
      <c r="B11" s="596"/>
      <c r="C11" s="32" t="s">
        <v>69</v>
      </c>
      <c r="D11" s="251">
        <v>64.186700000000002</v>
      </c>
      <c r="E11" s="43">
        <v>1.0525</v>
      </c>
      <c r="F11" s="101">
        <v>48.732899417788097</v>
      </c>
      <c r="G11" s="44">
        <v>0.20715694712200003</v>
      </c>
      <c r="H11" s="42">
        <f t="shared" si="0"/>
        <v>15.453800582211905</v>
      </c>
      <c r="I11" s="43">
        <f t="shared" si="1"/>
        <v>0.20312968609784651</v>
      </c>
      <c r="J11" s="54">
        <f t="shared" si="2"/>
        <v>76.078493887731852</v>
      </c>
      <c r="K11" s="43">
        <f t="shared" si="3"/>
        <v>15.055666397460126</v>
      </c>
      <c r="L11" s="54">
        <f t="shared" si="4"/>
        <v>15.851934766963684</v>
      </c>
    </row>
    <row r="12" spans="1:14" ht="30">
      <c r="A12" s="585"/>
      <c r="B12" s="597"/>
      <c r="C12" s="36" t="s">
        <v>70</v>
      </c>
      <c r="D12" s="252">
        <v>57.031799999999997</v>
      </c>
      <c r="E12" s="46">
        <v>1.22079</v>
      </c>
      <c r="F12" s="104">
        <v>36.376440754220205</v>
      </c>
      <c r="G12" s="47">
        <v>0.22144467409946697</v>
      </c>
      <c r="H12" s="45">
        <f t="shared" si="0"/>
        <v>20.655359245779792</v>
      </c>
      <c r="I12" s="46">
        <f t="shared" si="1"/>
        <v>0.21779801782074446</v>
      </c>
      <c r="J12" s="55">
        <f t="shared" si="2"/>
        <v>94.837223278955136</v>
      </c>
      <c r="K12" s="46">
        <f t="shared" si="3"/>
        <v>20.228475130851134</v>
      </c>
      <c r="L12" s="55">
        <f t="shared" si="4"/>
        <v>21.08224336070845</v>
      </c>
    </row>
    <row r="13" spans="1:14" ht="45">
      <c r="A13" s="585"/>
      <c r="B13" s="595" t="s">
        <v>46</v>
      </c>
      <c r="C13" s="35" t="s">
        <v>71</v>
      </c>
      <c r="D13" s="296">
        <v>54.211300000000001</v>
      </c>
      <c r="E13" s="38">
        <v>1.0924400000000001</v>
      </c>
      <c r="F13" s="98">
        <v>28.092646046437196</v>
      </c>
      <c r="G13" s="39">
        <v>0.18187941158711898</v>
      </c>
      <c r="H13" s="40">
        <f t="shared" si="0"/>
        <v>26.118653953562806</v>
      </c>
      <c r="I13" s="41">
        <f t="shared" si="1"/>
        <v>0.17955355908628712</v>
      </c>
      <c r="J13" s="53">
        <f t="shared" si="2"/>
        <v>145.46441789556008</v>
      </c>
      <c r="K13" s="41">
        <f t="shared" si="3"/>
        <v>25.766728977753683</v>
      </c>
      <c r="L13" s="53">
        <f t="shared" si="4"/>
        <v>26.470578929371928</v>
      </c>
    </row>
    <row r="14" spans="1:14" ht="45.75" customHeight="1">
      <c r="A14" s="586"/>
      <c r="B14" s="597"/>
      <c r="C14" s="36" t="s">
        <v>72</v>
      </c>
      <c r="D14" s="252">
        <v>53.771500000000003</v>
      </c>
      <c r="E14" s="46">
        <v>1.12205</v>
      </c>
      <c r="F14" s="104">
        <v>36.6469341221447</v>
      </c>
      <c r="G14" s="47">
        <v>0.226980324263795</v>
      </c>
      <c r="H14" s="45">
        <f t="shared" si="0"/>
        <v>17.124565877855304</v>
      </c>
      <c r="I14" s="46">
        <f t="shared" si="1"/>
        <v>0.22236439750397971</v>
      </c>
      <c r="J14" s="55">
        <f t="shared" si="2"/>
        <v>77.011275501280821</v>
      </c>
      <c r="K14" s="46">
        <f t="shared" si="3"/>
        <v>16.688731658747503</v>
      </c>
      <c r="L14" s="55">
        <f t="shared" si="4"/>
        <v>17.560400096963104</v>
      </c>
    </row>
    <row r="15" spans="1:14">
      <c r="A15" s="582" t="s">
        <v>47</v>
      </c>
      <c r="B15" s="587" t="s">
        <v>48</v>
      </c>
      <c r="C15" s="56" t="s">
        <v>73</v>
      </c>
      <c r="D15" s="239">
        <v>39.749899999999997</v>
      </c>
      <c r="E15" s="58">
        <v>1.0265599999999999</v>
      </c>
      <c r="F15" s="106">
        <v>40.694763192879101</v>
      </c>
      <c r="G15" s="59">
        <v>0.241878453873758</v>
      </c>
      <c r="H15" s="57">
        <f t="shared" si="0"/>
        <v>-0.94486319287910447</v>
      </c>
      <c r="I15" s="58">
        <f t="shared" si="1"/>
        <v>0.23594577693416907</v>
      </c>
      <c r="J15" s="60">
        <f t="shared" si="2"/>
        <v>-4.0045776837223475</v>
      </c>
      <c r="K15" s="58">
        <f t="shared" si="3"/>
        <v>-1.4073169156700758</v>
      </c>
      <c r="L15" s="60">
        <f t="shared" si="4"/>
        <v>-0.48240947008813312</v>
      </c>
      <c r="N15" s="6"/>
    </row>
    <row r="16" spans="1:14" ht="30">
      <c r="A16" s="582"/>
      <c r="B16" s="588"/>
      <c r="C16" s="37" t="s">
        <v>74</v>
      </c>
      <c r="D16" s="297">
        <v>56.599699999999999</v>
      </c>
      <c r="E16" s="49">
        <v>0.98133000000000004</v>
      </c>
      <c r="F16" s="109">
        <v>41.791043454941502</v>
      </c>
      <c r="G16" s="50">
        <v>0.21045890092177399</v>
      </c>
      <c r="H16" s="48">
        <f t="shared" si="0"/>
        <v>14.808656545058497</v>
      </c>
      <c r="I16" s="49">
        <f t="shared" si="1"/>
        <v>0.2058093636442497</v>
      </c>
      <c r="J16" s="61">
        <f t="shared" si="2"/>
        <v>71.953269194573153</v>
      </c>
      <c r="K16" s="49">
        <f t="shared" si="3"/>
        <v>14.405270192315768</v>
      </c>
      <c r="L16" s="61">
        <f t="shared" si="4"/>
        <v>15.212042897801226</v>
      </c>
      <c r="N16" s="6"/>
    </row>
    <row r="17" spans="1:14" ht="30">
      <c r="A17" s="582"/>
      <c r="B17" s="589"/>
      <c r="C17" s="62" t="s">
        <v>75</v>
      </c>
      <c r="D17" s="241">
        <v>37.394100000000002</v>
      </c>
      <c r="E17" s="52">
        <v>0.97352000000000005</v>
      </c>
      <c r="F17" s="113">
        <v>28.5186571867666</v>
      </c>
      <c r="G17" s="63">
        <v>0.201322739783176</v>
      </c>
      <c r="H17" s="51">
        <f t="shared" si="0"/>
        <v>8.875442813233402</v>
      </c>
      <c r="I17" s="52">
        <f t="shared" si="1"/>
        <v>0.19709043283804456</v>
      </c>
      <c r="J17" s="64">
        <f t="shared" si="2"/>
        <v>45.03233711261182</v>
      </c>
      <c r="K17" s="52">
        <f t="shared" si="3"/>
        <v>8.4891455648708352</v>
      </c>
      <c r="L17" s="64">
        <f t="shared" si="4"/>
        <v>9.2617400615959689</v>
      </c>
      <c r="N17" s="6"/>
    </row>
    <row r="18" spans="1:14" ht="30">
      <c r="A18" s="582"/>
      <c r="B18" s="588" t="s">
        <v>49</v>
      </c>
      <c r="C18" s="37" t="s">
        <v>76</v>
      </c>
      <c r="D18" s="297">
        <v>58.380600000000001</v>
      </c>
      <c r="E18" s="49">
        <v>0.97277000000000002</v>
      </c>
      <c r="F18" s="109">
        <v>35.008407052937301</v>
      </c>
      <c r="G18" s="50">
        <v>0.23518344821570999</v>
      </c>
      <c r="H18" s="57">
        <f t="shared" si="0"/>
        <v>23.3721929470627</v>
      </c>
      <c r="I18" s="58">
        <f t="shared" si="1"/>
        <v>0.22927590826258296</v>
      </c>
      <c r="J18" s="60">
        <f t="shared" si="2"/>
        <v>101.93915760348975</v>
      </c>
      <c r="K18" s="49">
        <f t="shared" si="3"/>
        <v>22.922812166868038</v>
      </c>
      <c r="L18" s="49">
        <f t="shared" si="4"/>
        <v>23.821573727257363</v>
      </c>
      <c r="N18" s="6"/>
    </row>
    <row r="19" spans="1:14" ht="30">
      <c r="A19" s="582"/>
      <c r="B19" s="588"/>
      <c r="C19" s="37" t="s">
        <v>77</v>
      </c>
      <c r="D19" s="297">
        <v>54.647399999999998</v>
      </c>
      <c r="E19" s="49">
        <v>0.85997999999999997</v>
      </c>
      <c r="F19" s="109">
        <v>48.6556224448642</v>
      </c>
      <c r="G19" s="50">
        <v>0.31849528050814202</v>
      </c>
      <c r="H19" s="48">
        <f t="shared" si="0"/>
        <v>5.9917775551357977</v>
      </c>
      <c r="I19" s="49">
        <f t="shared" si="1"/>
        <v>0.30844271252721567</v>
      </c>
      <c r="J19" s="61">
        <f t="shared" si="2"/>
        <v>19.425900861921349</v>
      </c>
      <c r="K19" s="49">
        <f t="shared" si="3"/>
        <v>5.3872298385824546</v>
      </c>
      <c r="L19" s="49">
        <f t="shared" si="4"/>
        <v>6.5963252716891407</v>
      </c>
      <c r="N19" s="6"/>
    </row>
    <row r="20" spans="1:14" ht="30">
      <c r="A20" s="583"/>
      <c r="B20" s="588"/>
      <c r="C20" s="37" t="s">
        <v>78</v>
      </c>
      <c r="D20" s="297">
        <v>57.974899999999998</v>
      </c>
      <c r="E20" s="49">
        <v>0.92242000000000002</v>
      </c>
      <c r="F20" s="109">
        <v>42.1773740082442</v>
      </c>
      <c r="G20" s="50">
        <v>0.23889562548509499</v>
      </c>
      <c r="H20" s="51">
        <f t="shared" si="0"/>
        <v>15.797525991755798</v>
      </c>
      <c r="I20" s="52">
        <f t="shared" si="1"/>
        <v>0.2325508336080927</v>
      </c>
      <c r="J20" s="64">
        <f t="shared" si="2"/>
        <v>67.931495865453002</v>
      </c>
      <c r="K20" s="49">
        <f t="shared" si="3"/>
        <v>15.341726357883935</v>
      </c>
      <c r="L20" s="49">
        <f t="shared" si="4"/>
        <v>16.25332562562766</v>
      </c>
      <c r="N20" s="6"/>
    </row>
    <row r="21" spans="1:14">
      <c r="A21" s="580" t="s">
        <v>50</v>
      </c>
      <c r="B21" s="590" t="s">
        <v>51</v>
      </c>
      <c r="C21" s="69" t="s">
        <v>79</v>
      </c>
      <c r="D21" s="298">
        <v>66.281199999999998</v>
      </c>
      <c r="E21" s="71">
        <v>0.91632999999999998</v>
      </c>
      <c r="F21" s="300">
        <v>46.765468779147199</v>
      </c>
      <c r="G21" s="72">
        <v>0.22530684121766001</v>
      </c>
      <c r="H21" s="70">
        <f t="shared" si="0"/>
        <v>19.5157312208528</v>
      </c>
      <c r="I21" s="71">
        <f t="shared" si="1"/>
        <v>0.21956372091837512</v>
      </c>
      <c r="J21" s="73">
        <f t="shared" si="2"/>
        <v>88.884134133015337</v>
      </c>
      <c r="K21" s="71">
        <f t="shared" si="3"/>
        <v>19.085386327852785</v>
      </c>
      <c r="L21" s="73">
        <f t="shared" si="4"/>
        <v>19.946076113852815</v>
      </c>
    </row>
    <row r="22" spans="1:14">
      <c r="A22" s="580"/>
      <c r="B22" s="591"/>
      <c r="C22" s="74" t="s">
        <v>80</v>
      </c>
      <c r="D22" s="254">
        <v>53.0503</v>
      </c>
      <c r="E22" s="66">
        <v>0.87322</v>
      </c>
      <c r="F22" s="121">
        <v>36.255727651365497</v>
      </c>
      <c r="G22" s="67">
        <v>0.18810875717907399</v>
      </c>
      <c r="H22" s="65">
        <f t="shared" si="0"/>
        <v>16.794572348634503</v>
      </c>
      <c r="I22" s="66">
        <f t="shared" si="1"/>
        <v>0.18392934696226179</v>
      </c>
      <c r="J22" s="68">
        <f t="shared" si="2"/>
        <v>91.309911256741287</v>
      </c>
      <c r="K22" s="66">
        <f t="shared" si="3"/>
        <v>16.434070828588471</v>
      </c>
      <c r="L22" s="68">
        <f t="shared" si="4"/>
        <v>17.155073868680535</v>
      </c>
    </row>
    <row r="23" spans="1:14" ht="45">
      <c r="A23" s="581"/>
      <c r="B23" s="293" t="s">
        <v>52</v>
      </c>
      <c r="C23" s="75" t="s">
        <v>81</v>
      </c>
      <c r="D23" s="299">
        <v>48.119100000000003</v>
      </c>
      <c r="E23" s="77">
        <v>0.91922999999999999</v>
      </c>
      <c r="F23" s="301">
        <v>36.513341883782999</v>
      </c>
      <c r="G23" s="78">
        <v>0.29220487612706703</v>
      </c>
      <c r="H23" s="76">
        <f t="shared" si="0"/>
        <v>11.605758116217004</v>
      </c>
      <c r="I23" s="77">
        <f t="shared" si="1"/>
        <v>0.28348305083164466</v>
      </c>
      <c r="J23" s="79">
        <f t="shared" si="2"/>
        <v>40.939866006696285</v>
      </c>
      <c r="K23" s="77">
        <f t="shared" si="3"/>
        <v>11.050131336586981</v>
      </c>
      <c r="L23" s="79">
        <f t="shared" si="4"/>
        <v>12.161384895847027</v>
      </c>
    </row>
  </sheetData>
  <mergeCells count="13">
    <mergeCell ref="F3:G3"/>
    <mergeCell ref="H3:J3"/>
    <mergeCell ref="K3:L3"/>
    <mergeCell ref="A21:A23"/>
    <mergeCell ref="A15:A20"/>
    <mergeCell ref="A5:A14"/>
    <mergeCell ref="B15:B17"/>
    <mergeCell ref="D3:E3"/>
    <mergeCell ref="B18:B20"/>
    <mergeCell ref="B21:B22"/>
    <mergeCell ref="B5:B9"/>
    <mergeCell ref="B10:B12"/>
    <mergeCell ref="B13:B1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U23"/>
  <sheetViews>
    <sheetView zoomScale="70" zoomScaleNormal="70" workbookViewId="0">
      <selection activeCell="C11" sqref="C11"/>
    </sheetView>
  </sheetViews>
  <sheetFormatPr defaultRowHeight="15"/>
  <cols>
    <col min="1" max="1" width="5.85546875" customWidth="1"/>
    <col min="2" max="2" width="42.85546875" style="34" customWidth="1"/>
    <col min="3" max="3" width="55.5703125" customWidth="1"/>
    <col min="4" max="4" width="9.85546875" customWidth="1"/>
    <col min="10" max="10" width="8.7109375" bestFit="1" customWidth="1"/>
    <col min="12" max="12" width="8.85546875" customWidth="1"/>
    <col min="13" max="13" width="8.85546875" style="6"/>
    <col min="15" max="16" width="8.85546875" style="6"/>
  </cols>
  <sheetData>
    <row r="2" spans="1:21">
      <c r="A2" s="4" t="s">
        <v>82</v>
      </c>
    </row>
    <row r="3" spans="1:21" ht="31.15" customHeight="1">
      <c r="A3" s="81"/>
      <c r="B3" s="404"/>
      <c r="C3" s="220"/>
      <c r="D3" s="606" t="s">
        <v>30</v>
      </c>
      <c r="E3" s="607"/>
      <c r="F3" s="607"/>
      <c r="G3" s="607"/>
      <c r="H3" s="615" t="s">
        <v>31</v>
      </c>
      <c r="I3" s="615"/>
      <c r="J3" s="615"/>
      <c r="K3" s="616"/>
      <c r="L3" s="608" t="s">
        <v>54</v>
      </c>
      <c r="M3" s="608"/>
      <c r="N3" s="608"/>
      <c r="O3" s="598" t="s">
        <v>32</v>
      </c>
      <c r="P3" s="599"/>
      <c r="Q3" s="608" t="s">
        <v>55</v>
      </c>
      <c r="R3" s="608"/>
      <c r="S3" s="608"/>
      <c r="T3" s="598" t="s">
        <v>32</v>
      </c>
      <c r="U3" s="599"/>
    </row>
    <row r="4" spans="1:21" ht="14.45" customHeight="1">
      <c r="A4" s="82"/>
      <c r="B4" s="33" t="s">
        <v>33</v>
      </c>
      <c r="C4" s="3" t="s">
        <v>62</v>
      </c>
      <c r="D4" s="306" t="s">
        <v>57</v>
      </c>
      <c r="E4" s="307" t="s">
        <v>58</v>
      </c>
      <c r="F4" s="307" t="s">
        <v>59</v>
      </c>
      <c r="G4" s="308" t="s">
        <v>60</v>
      </c>
      <c r="H4" s="306" t="s">
        <v>57</v>
      </c>
      <c r="I4" s="307" t="s">
        <v>58</v>
      </c>
      <c r="J4" s="307" t="s">
        <v>59</v>
      </c>
      <c r="K4" s="308" t="s">
        <v>60</v>
      </c>
      <c r="L4" s="309" t="s">
        <v>38</v>
      </c>
      <c r="M4" s="302" t="s">
        <v>39</v>
      </c>
      <c r="N4" s="310" t="s">
        <v>40</v>
      </c>
      <c r="O4" s="304" t="s">
        <v>41</v>
      </c>
      <c r="P4" s="305" t="s">
        <v>42</v>
      </c>
      <c r="Q4" s="302" t="s">
        <v>38</v>
      </c>
      <c r="R4" s="302" t="s">
        <v>39</v>
      </c>
      <c r="S4" s="303" t="s">
        <v>40</v>
      </c>
      <c r="T4" s="304" t="s">
        <v>41</v>
      </c>
      <c r="U4" s="305" t="s">
        <v>42</v>
      </c>
    </row>
    <row r="5" spans="1:21" ht="45">
      <c r="A5" s="584" t="s">
        <v>43</v>
      </c>
      <c r="B5" s="609" t="s">
        <v>44</v>
      </c>
      <c r="C5" s="540" t="s">
        <v>63</v>
      </c>
      <c r="D5" s="311">
        <v>62.551900000000003</v>
      </c>
      <c r="E5" s="38">
        <v>1.41873</v>
      </c>
      <c r="F5" s="311">
        <v>64.7256</v>
      </c>
      <c r="G5" s="312">
        <v>1.4094800000000001</v>
      </c>
      <c r="H5" s="313">
        <v>51.3585256719455</v>
      </c>
      <c r="I5" s="39">
        <v>0.27023313352437101</v>
      </c>
      <c r="J5" s="98">
        <v>53.090115932108695</v>
      </c>
      <c r="K5" s="162">
        <v>0.270252270983941</v>
      </c>
      <c r="L5" s="314">
        <f t="shared" ref="L5:L23" si="0">D5-H5</f>
        <v>11.193374328054503</v>
      </c>
      <c r="M5" s="39">
        <f t="shared" ref="M5:M23" si="1">SQRT(((E5*E5)+((27*27)-1)*(I5*I5))/(28*28))</f>
        <v>0.26528691589394282</v>
      </c>
      <c r="N5" s="162">
        <f t="shared" ref="N5:N23" si="2">L5/M5</f>
        <v>42.193465479953872</v>
      </c>
      <c r="O5" s="314">
        <f t="shared" ref="O5:O23" si="3">L5-(1.96*M5)</f>
        <v>10.673411972902375</v>
      </c>
      <c r="P5" s="162">
        <f t="shared" ref="P5:P23" si="4">L5+(1.96*M5)</f>
        <v>11.713336683206631</v>
      </c>
      <c r="Q5" s="314">
        <f t="shared" ref="Q5:Q23" si="5">F5-J5</f>
        <v>11.635484067891305</v>
      </c>
      <c r="R5" s="39">
        <f t="shared" ref="R5:R23" si="6">SQRT(((G5*G5)+((27*27)-1)*(K5*K5))/(28*28))</f>
        <v>0.26524212314469514</v>
      </c>
      <c r="S5" s="39">
        <f t="shared" ref="S5:S23" si="7">Q5/R5</f>
        <v>43.867406616798583</v>
      </c>
      <c r="T5" s="314">
        <f t="shared" ref="T5:T23" si="8">Q5-(1.96*R5)</f>
        <v>11.115609506527703</v>
      </c>
      <c r="U5" s="162">
        <f t="shared" ref="U5:U23" si="9">Q5+(1.96*R5)</f>
        <v>12.155358629254907</v>
      </c>
    </row>
    <row r="6" spans="1:21" ht="30">
      <c r="A6" s="585"/>
      <c r="B6" s="610"/>
      <c r="C6" s="541" t="s">
        <v>64</v>
      </c>
      <c r="D6" s="100">
        <v>72.752899999999997</v>
      </c>
      <c r="E6" s="43">
        <v>1.0938099999999999</v>
      </c>
      <c r="F6" s="100">
        <v>72.004499999999993</v>
      </c>
      <c r="G6" s="54">
        <v>1.47315</v>
      </c>
      <c r="H6" s="197">
        <v>50.258329947852602</v>
      </c>
      <c r="I6" s="44">
        <v>0.32723355869095999</v>
      </c>
      <c r="J6" s="101">
        <v>51.025703491537001</v>
      </c>
      <c r="K6" s="315">
        <v>0.31559602378049501</v>
      </c>
      <c r="L6" s="316">
        <f t="shared" si="0"/>
        <v>22.494570052147395</v>
      </c>
      <c r="M6" s="44">
        <f t="shared" si="1"/>
        <v>0.31774069320279924</v>
      </c>
      <c r="N6" s="315">
        <f t="shared" si="2"/>
        <v>70.79537035500249</v>
      </c>
      <c r="O6" s="316">
        <f t="shared" si="3"/>
        <v>21.871798293469908</v>
      </c>
      <c r="P6" s="315">
        <f t="shared" si="4"/>
        <v>23.117341810824882</v>
      </c>
      <c r="Q6" s="316">
        <f t="shared" si="5"/>
        <v>20.978796508462992</v>
      </c>
      <c r="R6" s="44">
        <f t="shared" si="6"/>
        <v>0.30863340541423945</v>
      </c>
      <c r="S6" s="44">
        <f t="shared" si="7"/>
        <v>67.973188062082315</v>
      </c>
      <c r="T6" s="316">
        <f t="shared" si="8"/>
        <v>20.373875033851082</v>
      </c>
      <c r="U6" s="315">
        <f t="shared" si="9"/>
        <v>21.583717983074902</v>
      </c>
    </row>
    <row r="7" spans="1:21" ht="45">
      <c r="A7" s="585"/>
      <c r="B7" s="610"/>
      <c r="C7" s="541" t="s">
        <v>65</v>
      </c>
      <c r="D7" s="100">
        <v>65.429199999999994</v>
      </c>
      <c r="E7" s="43">
        <v>1.25691</v>
      </c>
      <c r="F7" s="100">
        <v>64.7102</v>
      </c>
      <c r="G7" s="54">
        <v>1.2467699999999999</v>
      </c>
      <c r="H7" s="197">
        <v>47.505363194769402</v>
      </c>
      <c r="I7" s="44">
        <v>0.31995477268966399</v>
      </c>
      <c r="J7" s="101">
        <v>47.762753010883102</v>
      </c>
      <c r="K7" s="315">
        <v>0.29494518235320899</v>
      </c>
      <c r="L7" s="316">
        <f t="shared" si="0"/>
        <v>17.923836805230593</v>
      </c>
      <c r="M7" s="44">
        <f t="shared" si="1"/>
        <v>0.31156687609007738</v>
      </c>
      <c r="N7" s="315">
        <f t="shared" si="2"/>
        <v>57.528056352333863</v>
      </c>
      <c r="O7" s="316">
        <f t="shared" si="3"/>
        <v>17.313165728094042</v>
      </c>
      <c r="P7" s="315">
        <f t="shared" si="4"/>
        <v>18.534507882367144</v>
      </c>
      <c r="Q7" s="316">
        <f t="shared" si="5"/>
        <v>16.947446989116898</v>
      </c>
      <c r="R7" s="44">
        <f t="shared" si="6"/>
        <v>0.28768315449233878</v>
      </c>
      <c r="S7" s="44">
        <f t="shared" si="7"/>
        <v>58.910112477817052</v>
      </c>
      <c r="T7" s="316">
        <f t="shared" si="8"/>
        <v>16.383588006311914</v>
      </c>
      <c r="U7" s="315">
        <f t="shared" si="9"/>
        <v>17.511305971921882</v>
      </c>
    </row>
    <row r="8" spans="1:21" ht="45">
      <c r="A8" s="585"/>
      <c r="B8" s="610"/>
      <c r="C8" s="541" t="s">
        <v>66</v>
      </c>
      <c r="D8" s="100">
        <v>62.312800000000003</v>
      </c>
      <c r="E8" s="43">
        <v>1.3132900000000001</v>
      </c>
      <c r="F8" s="100">
        <v>64.009900000000002</v>
      </c>
      <c r="G8" s="54">
        <v>1.40025</v>
      </c>
      <c r="H8" s="197">
        <v>49.295697342771696</v>
      </c>
      <c r="I8" s="44">
        <v>0.32474213878047997</v>
      </c>
      <c r="J8" s="101">
        <v>51.369038960395798</v>
      </c>
      <c r="K8" s="315">
        <v>0.32415314118031202</v>
      </c>
      <c r="L8" s="316">
        <f t="shared" si="0"/>
        <v>13.017102657228307</v>
      </c>
      <c r="M8" s="44">
        <f t="shared" si="1"/>
        <v>0.31642486111476875</v>
      </c>
      <c r="N8" s="315">
        <f t="shared" si="2"/>
        <v>41.138052842526001</v>
      </c>
      <c r="O8" s="316">
        <f t="shared" si="3"/>
        <v>12.39690992944336</v>
      </c>
      <c r="P8" s="315">
        <f t="shared" si="4"/>
        <v>13.637295385013253</v>
      </c>
      <c r="Q8" s="316">
        <f t="shared" si="5"/>
        <v>12.640861039604204</v>
      </c>
      <c r="R8" s="44">
        <f t="shared" si="6"/>
        <v>0.31633965327723912</v>
      </c>
      <c r="S8" s="44">
        <f t="shared" si="7"/>
        <v>39.959773960192692</v>
      </c>
      <c r="T8" s="316">
        <f t="shared" si="8"/>
        <v>12.020835319180815</v>
      </c>
      <c r="U8" s="315">
        <f t="shared" si="9"/>
        <v>13.260886760027592</v>
      </c>
    </row>
    <row r="9" spans="1:21" ht="30">
      <c r="A9" s="585"/>
      <c r="B9" s="611"/>
      <c r="C9" s="542" t="s">
        <v>83</v>
      </c>
      <c r="D9" s="103">
        <v>35.206299999999999</v>
      </c>
      <c r="E9" s="46">
        <v>1.3213900000000001</v>
      </c>
      <c r="F9" s="103">
        <v>40.939500000000002</v>
      </c>
      <c r="G9" s="55">
        <v>1.10602</v>
      </c>
      <c r="H9" s="200">
        <v>22.538774620991799</v>
      </c>
      <c r="I9" s="47">
        <v>0.25032260224946201</v>
      </c>
      <c r="J9" s="104">
        <v>25.514453375143997</v>
      </c>
      <c r="K9" s="166">
        <v>0.25314114083216199</v>
      </c>
      <c r="L9" s="317">
        <f t="shared" si="0"/>
        <v>12.6675253790082</v>
      </c>
      <c r="M9" s="47">
        <f t="shared" si="1"/>
        <v>0.24578999694102263</v>
      </c>
      <c r="N9" s="166">
        <f t="shared" si="2"/>
        <v>51.538002102045574</v>
      </c>
      <c r="O9" s="317">
        <f t="shared" si="3"/>
        <v>12.185776985003796</v>
      </c>
      <c r="P9" s="166">
        <f t="shared" si="4"/>
        <v>13.149273773012604</v>
      </c>
      <c r="Q9" s="317">
        <f t="shared" si="5"/>
        <v>15.425046624856005</v>
      </c>
      <c r="R9" s="47">
        <f t="shared" si="6"/>
        <v>0.24711043993824949</v>
      </c>
      <c r="S9" s="47">
        <f t="shared" si="7"/>
        <v>62.421671171442917</v>
      </c>
      <c r="T9" s="317">
        <f t="shared" si="8"/>
        <v>14.940710162577036</v>
      </c>
      <c r="U9" s="166">
        <f t="shared" si="9"/>
        <v>15.909383087134975</v>
      </c>
    </row>
    <row r="10" spans="1:21" ht="30">
      <c r="A10" s="585"/>
      <c r="B10" s="612" t="s">
        <v>45</v>
      </c>
      <c r="C10" s="540" t="s">
        <v>68</v>
      </c>
      <c r="D10" s="97">
        <v>62.645299999999999</v>
      </c>
      <c r="E10" s="41">
        <v>1.34961</v>
      </c>
      <c r="F10" s="97">
        <v>63.914000000000001</v>
      </c>
      <c r="G10" s="53">
        <v>1.4660899999999999</v>
      </c>
      <c r="H10" s="313">
        <v>49.5626311973542</v>
      </c>
      <c r="I10" s="39">
        <v>0.30660221014799699</v>
      </c>
      <c r="J10" s="98">
        <v>49.4817380662858</v>
      </c>
      <c r="K10" s="162">
        <v>0.30058512045985702</v>
      </c>
      <c r="L10" s="314">
        <f t="shared" si="0"/>
        <v>13.082668802645799</v>
      </c>
      <c r="M10" s="39">
        <f t="shared" si="1"/>
        <v>0.29935522860224828</v>
      </c>
      <c r="N10" s="162">
        <f t="shared" si="2"/>
        <v>43.702823778062921</v>
      </c>
      <c r="O10" s="314">
        <f t="shared" si="3"/>
        <v>12.495932554585393</v>
      </c>
      <c r="P10" s="162">
        <f t="shared" si="4"/>
        <v>13.669405050706205</v>
      </c>
      <c r="Q10" s="314">
        <f t="shared" si="5"/>
        <v>14.432261933714202</v>
      </c>
      <c r="R10" s="39">
        <f t="shared" si="6"/>
        <v>0.29434562875567771</v>
      </c>
      <c r="S10" s="39">
        <f t="shared" si="7"/>
        <v>49.031684264262459</v>
      </c>
      <c r="T10" s="314">
        <f t="shared" si="8"/>
        <v>13.855344501353073</v>
      </c>
      <c r="U10" s="162">
        <f t="shared" si="9"/>
        <v>15.00917936607533</v>
      </c>
    </row>
    <row r="11" spans="1:21" ht="30">
      <c r="A11" s="585"/>
      <c r="B11" s="613"/>
      <c r="C11" s="541" t="s">
        <v>69</v>
      </c>
      <c r="D11" s="100">
        <v>63.058799999999998</v>
      </c>
      <c r="E11" s="43">
        <v>1.4681299999999999</v>
      </c>
      <c r="F11" s="100">
        <v>65.375799999999998</v>
      </c>
      <c r="G11" s="54">
        <v>1.2165900000000001</v>
      </c>
      <c r="H11" s="197">
        <v>48.978081286285104</v>
      </c>
      <c r="I11" s="44">
        <v>0.28242278898204698</v>
      </c>
      <c r="J11" s="101">
        <v>48.514153801799395</v>
      </c>
      <c r="K11" s="315">
        <v>0.27604950814408802</v>
      </c>
      <c r="L11" s="316">
        <f t="shared" si="0"/>
        <v>14.080718713714894</v>
      </c>
      <c r="M11" s="44">
        <f t="shared" si="1"/>
        <v>0.27715436647907127</v>
      </c>
      <c r="N11" s="315">
        <f t="shared" si="2"/>
        <v>50.804607167457959</v>
      </c>
      <c r="O11" s="316">
        <f t="shared" si="3"/>
        <v>13.537496155415914</v>
      </c>
      <c r="P11" s="315">
        <f t="shared" si="4"/>
        <v>14.623941272013875</v>
      </c>
      <c r="Q11" s="316">
        <f t="shared" si="5"/>
        <v>16.861646198200603</v>
      </c>
      <c r="R11" s="44">
        <f t="shared" si="6"/>
        <v>0.2695331284710516</v>
      </c>
      <c r="S11" s="44">
        <f t="shared" si="7"/>
        <v>62.558715115465212</v>
      </c>
      <c r="T11" s="316">
        <f t="shared" si="8"/>
        <v>16.333361266397343</v>
      </c>
      <c r="U11" s="315">
        <f t="shared" si="9"/>
        <v>17.389931130003863</v>
      </c>
    </row>
    <row r="12" spans="1:21" ht="45">
      <c r="A12" s="585"/>
      <c r="B12" s="614"/>
      <c r="C12" s="542" t="s">
        <v>70</v>
      </c>
      <c r="D12" s="103">
        <v>59.070500000000003</v>
      </c>
      <c r="E12" s="46">
        <v>1.52674</v>
      </c>
      <c r="F12" s="103">
        <v>55.082500000000003</v>
      </c>
      <c r="G12" s="55">
        <v>1.5484199999999999</v>
      </c>
      <c r="H12" s="200">
        <v>37.001190986261399</v>
      </c>
      <c r="I12" s="47">
        <v>0.29246445740816202</v>
      </c>
      <c r="J12" s="104">
        <v>35.769563436517195</v>
      </c>
      <c r="K12" s="166">
        <v>0.29034814869791897</v>
      </c>
      <c r="L12" s="317">
        <f t="shared" si="0"/>
        <v>22.069309013738604</v>
      </c>
      <c r="M12" s="47">
        <f t="shared" si="1"/>
        <v>0.28705211134543768</v>
      </c>
      <c r="N12" s="166">
        <f t="shared" si="2"/>
        <v>76.882587312449559</v>
      </c>
      <c r="O12" s="317">
        <f t="shared" si="3"/>
        <v>21.506686875501547</v>
      </c>
      <c r="P12" s="166">
        <f t="shared" si="4"/>
        <v>22.63193115197566</v>
      </c>
      <c r="Q12" s="317">
        <f t="shared" si="5"/>
        <v>19.312936563482808</v>
      </c>
      <c r="R12" s="47">
        <f t="shared" si="6"/>
        <v>0.28519930160292645</v>
      </c>
      <c r="S12" s="47">
        <f t="shared" si="7"/>
        <v>67.717334702213151</v>
      </c>
      <c r="T12" s="317">
        <f t="shared" si="8"/>
        <v>18.753945932341072</v>
      </c>
      <c r="U12" s="166">
        <f t="shared" si="9"/>
        <v>19.871927194624543</v>
      </c>
    </row>
    <row r="13" spans="1:21" ht="90">
      <c r="A13" s="585"/>
      <c r="B13" s="612" t="s">
        <v>46</v>
      </c>
      <c r="C13" s="540" t="s">
        <v>71</v>
      </c>
      <c r="D13" s="311">
        <v>52.362099999999998</v>
      </c>
      <c r="E13" s="38">
        <v>1.5176000000000001</v>
      </c>
      <c r="F13" s="311">
        <v>56.119700000000002</v>
      </c>
      <c r="G13" s="312">
        <v>1.32481</v>
      </c>
      <c r="H13" s="313">
        <v>28.031451939118103</v>
      </c>
      <c r="I13" s="39">
        <v>0.24376097221932999</v>
      </c>
      <c r="J13" s="98">
        <v>28.189731408462297</v>
      </c>
      <c r="K13" s="162">
        <v>0.22755423159677898</v>
      </c>
      <c r="L13" s="314">
        <f t="shared" si="0"/>
        <v>24.330648060881895</v>
      </c>
      <c r="M13" s="39">
        <f t="shared" si="1"/>
        <v>0.24106598244716979</v>
      </c>
      <c r="N13" s="162">
        <f t="shared" si="2"/>
        <v>100.92941282668954</v>
      </c>
      <c r="O13" s="314">
        <f t="shared" si="3"/>
        <v>23.858158735285443</v>
      </c>
      <c r="P13" s="162">
        <f t="shared" si="4"/>
        <v>24.803137386478348</v>
      </c>
      <c r="Q13" s="314">
        <f t="shared" si="5"/>
        <v>27.929968591537705</v>
      </c>
      <c r="R13" s="39">
        <f t="shared" si="6"/>
        <v>0.2243233514579524</v>
      </c>
      <c r="S13" s="39">
        <f t="shared" si="7"/>
        <v>124.50762887595744</v>
      </c>
      <c r="T13" s="314">
        <f t="shared" si="8"/>
        <v>27.490294822680116</v>
      </c>
      <c r="U13" s="162">
        <f t="shared" si="9"/>
        <v>28.369642360395293</v>
      </c>
    </row>
    <row r="14" spans="1:21" ht="75" customHeight="1">
      <c r="A14" s="586"/>
      <c r="B14" s="614"/>
      <c r="C14" s="542" t="s">
        <v>84</v>
      </c>
      <c r="D14" s="103">
        <v>51.933700000000002</v>
      </c>
      <c r="E14" s="46">
        <v>1.6598200000000001</v>
      </c>
      <c r="F14" s="103">
        <v>55.615900000000003</v>
      </c>
      <c r="G14" s="55">
        <v>1.55139</v>
      </c>
      <c r="H14" s="200">
        <v>34.582846197900601</v>
      </c>
      <c r="I14" s="47">
        <v>0.30603505892002203</v>
      </c>
      <c r="J14" s="104">
        <v>38.674146940631097</v>
      </c>
      <c r="K14" s="166">
        <v>0.31048144188267501</v>
      </c>
      <c r="L14" s="317">
        <f t="shared" si="0"/>
        <v>17.350853802099401</v>
      </c>
      <c r="M14" s="47">
        <f t="shared" si="1"/>
        <v>0.30080171645994647</v>
      </c>
      <c r="N14" s="166">
        <f t="shared" si="2"/>
        <v>57.682030562514328</v>
      </c>
      <c r="O14" s="317">
        <f t="shared" si="3"/>
        <v>16.761282437837906</v>
      </c>
      <c r="P14" s="166">
        <f t="shared" si="4"/>
        <v>17.940425166360896</v>
      </c>
      <c r="Q14" s="317">
        <f t="shared" si="5"/>
        <v>16.941753059368907</v>
      </c>
      <c r="R14" s="47">
        <f t="shared" si="6"/>
        <v>0.30427457072293002</v>
      </c>
      <c r="S14" s="47">
        <f t="shared" si="7"/>
        <v>55.67916181466223</v>
      </c>
      <c r="T14" s="317">
        <f t="shared" si="8"/>
        <v>16.345374900751963</v>
      </c>
      <c r="U14" s="166">
        <f t="shared" si="9"/>
        <v>17.53813121798585</v>
      </c>
    </row>
    <row r="15" spans="1:21" ht="30">
      <c r="A15" s="582" t="s">
        <v>47</v>
      </c>
      <c r="B15" s="602" t="s">
        <v>48</v>
      </c>
      <c r="C15" s="543" t="s">
        <v>73</v>
      </c>
      <c r="D15" s="105">
        <v>38.506999999999998</v>
      </c>
      <c r="E15" s="58">
        <v>1.35189</v>
      </c>
      <c r="F15" s="105">
        <v>41.021799999999999</v>
      </c>
      <c r="G15" s="60">
        <v>1.40124</v>
      </c>
      <c r="H15" s="318">
        <v>37.951393701302898</v>
      </c>
      <c r="I15" s="107">
        <v>0.302087471792922</v>
      </c>
      <c r="J15" s="240">
        <v>43.371237897009699</v>
      </c>
      <c r="K15" s="319">
        <v>0.31352439733145099</v>
      </c>
      <c r="L15" s="320">
        <f t="shared" si="0"/>
        <v>0.55560629869709999</v>
      </c>
      <c r="M15" s="107">
        <f t="shared" si="1"/>
        <v>0.29507562706506224</v>
      </c>
      <c r="N15" s="319">
        <f t="shared" si="2"/>
        <v>1.8829284689602386</v>
      </c>
      <c r="O15" s="320">
        <f t="shared" si="3"/>
        <v>-2.2741930350422046E-2</v>
      </c>
      <c r="P15" s="319">
        <f t="shared" si="4"/>
        <v>1.1339545277446219</v>
      </c>
      <c r="Q15" s="320">
        <f t="shared" si="5"/>
        <v>-2.3494378970097003</v>
      </c>
      <c r="R15" s="107">
        <f t="shared" si="6"/>
        <v>0.30623638720110447</v>
      </c>
      <c r="S15" s="107">
        <f t="shared" si="7"/>
        <v>-7.671974968365963</v>
      </c>
      <c r="T15" s="320">
        <f t="shared" si="8"/>
        <v>-2.9496612159238649</v>
      </c>
      <c r="U15" s="319">
        <f t="shared" si="9"/>
        <v>-1.7492145780955357</v>
      </c>
    </row>
    <row r="16" spans="1:21" ht="45">
      <c r="A16" s="582"/>
      <c r="B16" s="603"/>
      <c r="C16" s="544" t="s">
        <v>74</v>
      </c>
      <c r="D16" s="108">
        <v>52.999299999999998</v>
      </c>
      <c r="E16" s="49">
        <v>1.5850500000000001</v>
      </c>
      <c r="F16" s="108">
        <v>60.216799999999999</v>
      </c>
      <c r="G16" s="61">
        <v>1.39666</v>
      </c>
      <c r="H16" s="321">
        <v>38.875717431102203</v>
      </c>
      <c r="I16" s="110">
        <v>0.26863387189204202</v>
      </c>
      <c r="J16" s="322">
        <v>44.580812351788204</v>
      </c>
      <c r="K16" s="323">
        <v>0.283973311123283</v>
      </c>
      <c r="L16" s="324">
        <f t="shared" si="0"/>
        <v>14.123582568897795</v>
      </c>
      <c r="M16" s="110">
        <f t="shared" si="1"/>
        <v>0.26497951858537266</v>
      </c>
      <c r="N16" s="323">
        <f t="shared" si="2"/>
        <v>53.300657516091668</v>
      </c>
      <c r="O16" s="324">
        <f t="shared" si="3"/>
        <v>13.604222712470465</v>
      </c>
      <c r="P16" s="323">
        <f t="shared" si="4"/>
        <v>14.642942425325126</v>
      </c>
      <c r="Q16" s="324">
        <f t="shared" si="5"/>
        <v>15.635987648211795</v>
      </c>
      <c r="R16" s="110">
        <f t="shared" si="6"/>
        <v>0.27815259658289759</v>
      </c>
      <c r="S16" s="110">
        <f t="shared" si="7"/>
        <v>56.213703701852069</v>
      </c>
      <c r="T16" s="324">
        <f t="shared" si="8"/>
        <v>15.090808558909316</v>
      </c>
      <c r="U16" s="323">
        <f t="shared" si="9"/>
        <v>16.181166737514275</v>
      </c>
    </row>
    <row r="17" spans="1:21" ht="45">
      <c r="A17" s="582"/>
      <c r="B17" s="603"/>
      <c r="C17" s="544" t="s">
        <v>75</v>
      </c>
      <c r="D17" s="112">
        <v>35.680399999999999</v>
      </c>
      <c r="E17" s="52">
        <v>1.6581900000000001</v>
      </c>
      <c r="F17" s="325">
        <v>38.92</v>
      </c>
      <c r="G17" s="64">
        <v>1.2254</v>
      </c>
      <c r="H17" s="326">
        <v>27.9738736104315</v>
      </c>
      <c r="I17" s="114">
        <v>0.27255177187646901</v>
      </c>
      <c r="J17" s="242">
        <v>29.041207011438004</v>
      </c>
      <c r="K17" s="327">
        <v>0.26277493121005602</v>
      </c>
      <c r="L17" s="328">
        <f t="shared" si="0"/>
        <v>7.7065263895684986</v>
      </c>
      <c r="M17" s="114">
        <f t="shared" si="1"/>
        <v>0.26923144355807488</v>
      </c>
      <c r="N17" s="327">
        <f t="shared" si="2"/>
        <v>28.62416918217858</v>
      </c>
      <c r="O17" s="328">
        <f t="shared" si="3"/>
        <v>7.1788327601946715</v>
      </c>
      <c r="P17" s="327">
        <f t="shared" si="4"/>
        <v>8.2342200189423256</v>
      </c>
      <c r="Q17" s="328">
        <f t="shared" si="5"/>
        <v>9.8787929885619974</v>
      </c>
      <c r="R17" s="114">
        <f t="shared" si="6"/>
        <v>0.25697040074115657</v>
      </c>
      <c r="S17" s="114">
        <f t="shared" si="7"/>
        <v>38.443310825174748</v>
      </c>
      <c r="T17" s="328">
        <f t="shared" si="8"/>
        <v>9.3751310031093311</v>
      </c>
      <c r="U17" s="327">
        <f t="shared" si="9"/>
        <v>10.382454974014664</v>
      </c>
    </row>
    <row r="18" spans="1:21" ht="48.75" customHeight="1">
      <c r="A18" s="600"/>
      <c r="B18" s="602" t="s">
        <v>49</v>
      </c>
      <c r="C18" s="543" t="s">
        <v>76</v>
      </c>
      <c r="D18" s="105">
        <v>59.688899999999997</v>
      </c>
      <c r="E18" s="58">
        <v>1.27983</v>
      </c>
      <c r="F18" s="105">
        <v>57.128799999999998</v>
      </c>
      <c r="G18" s="60">
        <v>1.1337299999999999</v>
      </c>
      <c r="H18" s="318">
        <v>35.9995410968179</v>
      </c>
      <c r="I18" s="107">
        <v>0.31106282058979601</v>
      </c>
      <c r="J18" s="240">
        <v>34.052716587326302</v>
      </c>
      <c r="K18" s="319">
        <v>0.29970592420616798</v>
      </c>
      <c r="L18" s="320">
        <f t="shared" si="0"/>
        <v>23.689358903182097</v>
      </c>
      <c r="M18" s="107">
        <f t="shared" si="1"/>
        <v>0.3032126069911622</v>
      </c>
      <c r="N18" s="319">
        <f t="shared" si="2"/>
        <v>78.127882406527291</v>
      </c>
      <c r="O18" s="320">
        <f t="shared" si="3"/>
        <v>23.095062193479418</v>
      </c>
      <c r="P18" s="319">
        <f t="shared" si="4"/>
        <v>24.283655612884775</v>
      </c>
      <c r="Q18" s="320">
        <f t="shared" si="5"/>
        <v>23.076083412673697</v>
      </c>
      <c r="R18" s="107">
        <f t="shared" si="6"/>
        <v>0.29162842054295968</v>
      </c>
      <c r="S18" s="107">
        <f t="shared" si="7"/>
        <v>79.128376341750851</v>
      </c>
      <c r="T18" s="320">
        <f t="shared" si="8"/>
        <v>22.504491708409496</v>
      </c>
      <c r="U18" s="319">
        <f t="shared" si="9"/>
        <v>23.647675116937897</v>
      </c>
    </row>
    <row r="19" spans="1:21" ht="31.5" customHeight="1">
      <c r="A19" s="600"/>
      <c r="B19" s="603"/>
      <c r="C19" s="544" t="s">
        <v>77</v>
      </c>
      <c r="D19" s="108">
        <v>56.150199999999998</v>
      </c>
      <c r="E19" s="49">
        <v>1.1481699999999999</v>
      </c>
      <c r="F19" s="108">
        <v>53.112099999999998</v>
      </c>
      <c r="G19" s="61">
        <v>1.2083200000000001</v>
      </c>
      <c r="H19" s="321">
        <v>50.738829565333297</v>
      </c>
      <c r="I19" s="110">
        <v>0.47068927175973202</v>
      </c>
      <c r="J19" s="322">
        <v>46.780172673532498</v>
      </c>
      <c r="K19" s="323">
        <v>0.399281615332509</v>
      </c>
      <c r="L19" s="324">
        <f t="shared" si="0"/>
        <v>5.4113704346667006</v>
      </c>
      <c r="M19" s="110">
        <f t="shared" si="1"/>
        <v>0.45541739471000359</v>
      </c>
      <c r="N19" s="323">
        <f t="shared" si="2"/>
        <v>11.882221666373772</v>
      </c>
      <c r="O19" s="324">
        <f t="shared" si="3"/>
        <v>4.5187523410350936</v>
      </c>
      <c r="P19" s="323">
        <f t="shared" si="4"/>
        <v>6.3039885282983077</v>
      </c>
      <c r="Q19" s="324">
        <f t="shared" si="5"/>
        <v>6.3319273264675004</v>
      </c>
      <c r="R19" s="110">
        <f t="shared" si="6"/>
        <v>0.38716991486851765</v>
      </c>
      <c r="S19" s="110">
        <f t="shared" si="7"/>
        <v>16.354388818195787</v>
      </c>
      <c r="T19" s="324">
        <f t="shared" si="8"/>
        <v>5.573074293325206</v>
      </c>
      <c r="U19" s="323">
        <f t="shared" si="9"/>
        <v>7.0907803596097949</v>
      </c>
    </row>
    <row r="20" spans="1:21" ht="30.75">
      <c r="A20" s="601"/>
      <c r="B20" s="603"/>
      <c r="C20" s="544" t="s">
        <v>78</v>
      </c>
      <c r="D20" s="108">
        <v>57.897399999999998</v>
      </c>
      <c r="E20" s="49">
        <v>1.4145799999999999</v>
      </c>
      <c r="F20" s="108">
        <v>58.091299999999997</v>
      </c>
      <c r="G20" s="61">
        <v>1.1364799999999999</v>
      </c>
      <c r="H20" s="321">
        <v>42.032749293303198</v>
      </c>
      <c r="I20" s="110">
        <v>0.32603591409863297</v>
      </c>
      <c r="J20" s="322">
        <v>42.338121249419302</v>
      </c>
      <c r="K20" s="323">
        <v>0.30407065384256399</v>
      </c>
      <c r="L20" s="324">
        <f t="shared" si="0"/>
        <v>15.8646507066968</v>
      </c>
      <c r="M20" s="110">
        <f t="shared" si="1"/>
        <v>0.31821210588838023</v>
      </c>
      <c r="N20" s="323">
        <f t="shared" si="2"/>
        <v>49.855585042580593</v>
      </c>
      <c r="O20" s="324">
        <f t="shared" si="3"/>
        <v>15.240954979155575</v>
      </c>
      <c r="P20" s="323">
        <f t="shared" si="4"/>
        <v>16.488346434238025</v>
      </c>
      <c r="Q20" s="324">
        <f t="shared" si="5"/>
        <v>15.753178750580695</v>
      </c>
      <c r="R20" s="110">
        <f t="shared" si="6"/>
        <v>0.29580767915944356</v>
      </c>
      <c r="S20" s="110">
        <f t="shared" si="7"/>
        <v>53.254799859639746</v>
      </c>
      <c r="T20" s="324">
        <f t="shared" si="8"/>
        <v>15.173395699428186</v>
      </c>
      <c r="U20" s="323">
        <f t="shared" si="9"/>
        <v>16.332961801733205</v>
      </c>
    </row>
    <row r="21" spans="1:21" ht="30.75">
      <c r="A21" s="580" t="s">
        <v>50</v>
      </c>
      <c r="B21" s="604" t="s">
        <v>51</v>
      </c>
      <c r="C21" s="545" t="s">
        <v>79</v>
      </c>
      <c r="D21" s="329">
        <v>65.408100000000005</v>
      </c>
      <c r="E21" s="71">
        <v>1.4340900000000001</v>
      </c>
      <c r="F21" s="329">
        <v>67.048299999999998</v>
      </c>
      <c r="G21" s="73">
        <v>1.14821</v>
      </c>
      <c r="H21" s="330">
        <v>46.940906245130797</v>
      </c>
      <c r="I21" s="72">
        <v>0.317877356384272</v>
      </c>
      <c r="J21" s="300">
        <v>46.621989817935599</v>
      </c>
      <c r="K21" s="331">
        <v>0.27355119719102</v>
      </c>
      <c r="L21" s="332">
        <f t="shared" si="0"/>
        <v>18.467193754869207</v>
      </c>
      <c r="M21" s="72">
        <f t="shared" si="1"/>
        <v>0.31056669750768223</v>
      </c>
      <c r="N21" s="331">
        <f t="shared" si="2"/>
        <v>59.462891234216762</v>
      </c>
      <c r="O21" s="332">
        <f t="shared" si="3"/>
        <v>17.858483027754151</v>
      </c>
      <c r="P21" s="331">
        <f t="shared" si="4"/>
        <v>19.075904481984264</v>
      </c>
      <c r="Q21" s="332">
        <f t="shared" si="5"/>
        <v>20.426310182064398</v>
      </c>
      <c r="R21" s="72">
        <f t="shared" si="6"/>
        <v>0.26677116438837667</v>
      </c>
      <c r="S21" s="72">
        <f t="shared" si="7"/>
        <v>76.568658493865243</v>
      </c>
      <c r="T21" s="332">
        <f t="shared" si="8"/>
        <v>19.90343869986318</v>
      </c>
      <c r="U21" s="331">
        <f t="shared" si="9"/>
        <v>20.949181664265616</v>
      </c>
    </row>
    <row r="22" spans="1:21">
      <c r="A22" s="580"/>
      <c r="B22" s="605"/>
      <c r="C22" s="546" t="s">
        <v>80</v>
      </c>
      <c r="D22" s="120">
        <v>53.234900000000003</v>
      </c>
      <c r="E22" s="66">
        <v>1.28416</v>
      </c>
      <c r="F22" s="120">
        <v>52.930599999999998</v>
      </c>
      <c r="G22" s="68">
        <v>0.93544000000000005</v>
      </c>
      <c r="H22" s="199">
        <v>36.950487504323597</v>
      </c>
      <c r="I22" s="67">
        <v>0.24205348213066502</v>
      </c>
      <c r="J22" s="121">
        <v>35.594714848832297</v>
      </c>
      <c r="K22" s="333">
        <v>0.22998972818458899</v>
      </c>
      <c r="L22" s="334">
        <f t="shared" si="0"/>
        <v>16.284412495676406</v>
      </c>
      <c r="M22" s="67">
        <f t="shared" si="1"/>
        <v>0.23771474052269753</v>
      </c>
      <c r="N22" s="333">
        <f t="shared" si="2"/>
        <v>68.504008038666555</v>
      </c>
      <c r="O22" s="334">
        <f t="shared" si="3"/>
        <v>15.818491604251919</v>
      </c>
      <c r="P22" s="333">
        <f t="shared" si="4"/>
        <v>16.750333387100895</v>
      </c>
      <c r="Q22" s="334">
        <f t="shared" si="5"/>
        <v>17.335885151167702</v>
      </c>
      <c r="R22" s="67">
        <f t="shared" si="6"/>
        <v>0.22412758371453875</v>
      </c>
      <c r="S22" s="67">
        <f t="shared" si="7"/>
        <v>77.348289147879456</v>
      </c>
      <c r="T22" s="334">
        <f t="shared" si="8"/>
        <v>16.896595087087206</v>
      </c>
      <c r="U22" s="333">
        <f t="shared" si="9"/>
        <v>17.775175215248197</v>
      </c>
    </row>
    <row r="23" spans="1:21" ht="60.75">
      <c r="A23" s="581"/>
      <c r="B23" s="539" t="s">
        <v>52</v>
      </c>
      <c r="C23" s="546" t="s">
        <v>81</v>
      </c>
      <c r="D23" s="335">
        <v>46.852699999999999</v>
      </c>
      <c r="E23" s="66">
        <v>1.341</v>
      </c>
      <c r="F23" s="120">
        <v>49.324399999999997</v>
      </c>
      <c r="G23" s="68">
        <v>1.1561900000000001</v>
      </c>
      <c r="H23" s="121">
        <v>35.457270850847799</v>
      </c>
      <c r="I23" s="67">
        <v>0.39097641401365202</v>
      </c>
      <c r="J23" s="121">
        <v>37.5182083277465</v>
      </c>
      <c r="K23" s="67">
        <v>0.39530341756018994</v>
      </c>
      <c r="L23" s="334">
        <f t="shared" si="0"/>
        <v>11.3954291491522</v>
      </c>
      <c r="M23" s="67">
        <f t="shared" si="1"/>
        <v>0.37978616096137913</v>
      </c>
      <c r="N23" s="333">
        <f t="shared" si="2"/>
        <v>30.004856207256623</v>
      </c>
      <c r="O23" s="334">
        <f t="shared" si="3"/>
        <v>10.651048273667897</v>
      </c>
      <c r="P23" s="333">
        <f t="shared" si="4"/>
        <v>12.139810024636503</v>
      </c>
      <c r="Q23" s="334">
        <f t="shared" si="5"/>
        <v>11.806191672253497</v>
      </c>
      <c r="R23" s="67">
        <f t="shared" si="6"/>
        <v>0.38315544057018508</v>
      </c>
      <c r="S23" s="67">
        <f t="shared" si="7"/>
        <v>30.813060241776419</v>
      </c>
      <c r="T23" s="334">
        <f t="shared" si="8"/>
        <v>11.055207008735934</v>
      </c>
      <c r="U23" s="333">
        <f t="shared" si="9"/>
        <v>12.557176335771061</v>
      </c>
    </row>
  </sheetData>
  <mergeCells count="15">
    <mergeCell ref="T3:U3"/>
    <mergeCell ref="A15:A20"/>
    <mergeCell ref="B15:B17"/>
    <mergeCell ref="B18:B20"/>
    <mergeCell ref="A21:A23"/>
    <mergeCell ref="B21:B22"/>
    <mergeCell ref="D3:G3"/>
    <mergeCell ref="L3:N3"/>
    <mergeCell ref="O3:P3"/>
    <mergeCell ref="A5:A14"/>
    <mergeCell ref="B5:B9"/>
    <mergeCell ref="B10:B12"/>
    <mergeCell ref="B13:B14"/>
    <mergeCell ref="H3:K3"/>
    <mergeCell ref="Q3:S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R12"/>
  <sheetViews>
    <sheetView zoomScale="70" zoomScaleNormal="70" workbookViewId="0">
      <selection activeCell="F3" sqref="F3"/>
    </sheetView>
  </sheetViews>
  <sheetFormatPr defaultRowHeight="15"/>
  <cols>
    <col min="2" max="2" width="14.28515625" bestFit="1" customWidth="1"/>
    <col min="4" max="4" width="9.28515625" bestFit="1" customWidth="1"/>
    <col min="5" max="5" width="25.7109375" bestFit="1" customWidth="1"/>
    <col min="6" max="6" width="48" bestFit="1" customWidth="1"/>
    <col min="7" max="7" width="5.42578125" bestFit="1" customWidth="1"/>
    <col min="8" max="8" width="12" customWidth="1"/>
    <col min="9" max="9" width="9.5703125" customWidth="1"/>
    <col min="10" max="10" width="7.28515625" customWidth="1"/>
    <col min="11" max="11" width="7.85546875" customWidth="1"/>
    <col min="12" max="12" width="4.28515625" bestFit="1" customWidth="1"/>
    <col min="13" max="13" width="43" bestFit="1" customWidth="1"/>
    <col min="16" max="16" width="12" customWidth="1"/>
    <col min="17" max="17" width="14.7109375" customWidth="1"/>
    <col min="18" max="18" width="10.7109375" customWidth="1"/>
  </cols>
  <sheetData>
    <row r="2" spans="1:18">
      <c r="A2" s="4" t="s">
        <v>85</v>
      </c>
    </row>
    <row r="3" spans="1:18" ht="30">
      <c r="A3" s="406" t="s">
        <v>86</v>
      </c>
      <c r="B3" s="406" t="s">
        <v>87</v>
      </c>
      <c r="C3" s="407" t="s">
        <v>88</v>
      </c>
      <c r="D3" s="407" t="s">
        <v>89</v>
      </c>
      <c r="E3" s="406" t="s">
        <v>90</v>
      </c>
      <c r="F3" s="406" t="s">
        <v>33</v>
      </c>
      <c r="G3" s="406" t="s">
        <v>62</v>
      </c>
      <c r="H3" s="406" t="s">
        <v>91</v>
      </c>
      <c r="I3" s="406" t="s">
        <v>92</v>
      </c>
      <c r="J3" s="406" t="s">
        <v>93</v>
      </c>
      <c r="K3" s="406" t="s">
        <v>94</v>
      </c>
      <c r="L3" s="406" t="s">
        <v>95</v>
      </c>
      <c r="M3" s="407" t="s">
        <v>96</v>
      </c>
      <c r="N3" s="406" t="s">
        <v>34</v>
      </c>
      <c r="O3" s="406" t="s">
        <v>97</v>
      </c>
      <c r="P3" s="406" t="s">
        <v>98</v>
      </c>
      <c r="Q3" s="406" t="s">
        <v>99</v>
      </c>
      <c r="R3" s="406" t="s">
        <v>100</v>
      </c>
    </row>
    <row r="4" spans="1:18">
      <c r="A4" s="385" t="s">
        <v>101</v>
      </c>
      <c r="B4" s="123" t="s">
        <v>102</v>
      </c>
      <c r="C4" s="124" t="s">
        <v>103</v>
      </c>
      <c r="D4" s="125" t="s">
        <v>104</v>
      </c>
      <c r="E4" s="123" t="s">
        <v>43</v>
      </c>
      <c r="F4" s="123" t="s">
        <v>44</v>
      </c>
      <c r="G4" s="124">
        <v>5</v>
      </c>
      <c r="H4" s="123" t="s">
        <v>105</v>
      </c>
      <c r="I4" s="124">
        <v>2</v>
      </c>
      <c r="J4" s="124" t="s">
        <v>106</v>
      </c>
      <c r="K4" s="124" t="s">
        <v>107</v>
      </c>
      <c r="L4" s="124" t="s">
        <v>107</v>
      </c>
      <c r="M4" s="123" t="s">
        <v>108</v>
      </c>
      <c r="N4" s="126">
        <v>11.51989</v>
      </c>
      <c r="O4" s="127">
        <v>1.39913</v>
      </c>
      <c r="P4" s="126">
        <v>14.629350000000001</v>
      </c>
      <c r="Q4" s="127">
        <v>0.41560999999999998</v>
      </c>
      <c r="R4" s="89" t="s">
        <v>109</v>
      </c>
    </row>
    <row r="5" spans="1:18">
      <c r="A5" s="385" t="s">
        <v>110</v>
      </c>
      <c r="B5" s="123" t="s">
        <v>111</v>
      </c>
      <c r="C5" s="124" t="s">
        <v>112</v>
      </c>
      <c r="D5" s="125" t="s">
        <v>113</v>
      </c>
      <c r="E5" s="123" t="s">
        <v>43</v>
      </c>
      <c r="F5" s="123" t="s">
        <v>114</v>
      </c>
      <c r="G5" s="124">
        <v>2</v>
      </c>
      <c r="H5" s="123" t="s">
        <v>115</v>
      </c>
      <c r="I5" s="124">
        <v>1</v>
      </c>
      <c r="J5" s="124" t="s">
        <v>116</v>
      </c>
      <c r="K5" s="124">
        <v>4</v>
      </c>
      <c r="L5" s="124" t="s">
        <v>117</v>
      </c>
      <c r="M5" s="123" t="s">
        <v>118</v>
      </c>
      <c r="N5" s="126">
        <v>60.922420000000002</v>
      </c>
      <c r="O5" s="127">
        <v>2.3671700000000002</v>
      </c>
      <c r="P5" s="126">
        <v>54.701830000000001</v>
      </c>
      <c r="Q5" s="127">
        <v>0.53902000000000005</v>
      </c>
      <c r="R5" s="89" t="s">
        <v>119</v>
      </c>
    </row>
    <row r="6" spans="1:18">
      <c r="A6" s="385" t="s">
        <v>120</v>
      </c>
      <c r="B6" s="123" t="s">
        <v>121</v>
      </c>
      <c r="C6" s="124" t="s">
        <v>112</v>
      </c>
      <c r="D6" s="125" t="s">
        <v>104</v>
      </c>
      <c r="E6" s="123" t="s">
        <v>43</v>
      </c>
      <c r="F6" s="123" t="s">
        <v>46</v>
      </c>
      <c r="G6" s="124">
        <v>1</v>
      </c>
      <c r="H6" s="123" t="s">
        <v>105</v>
      </c>
      <c r="I6" s="124">
        <v>1</v>
      </c>
      <c r="J6" s="124" t="s">
        <v>106</v>
      </c>
      <c r="K6" s="124" t="s">
        <v>107</v>
      </c>
      <c r="L6" s="124" t="s">
        <v>107</v>
      </c>
      <c r="M6" s="123" t="s">
        <v>122</v>
      </c>
      <c r="N6" s="126">
        <v>40.140839999999997</v>
      </c>
      <c r="O6" s="127">
        <v>2.2303999999999999</v>
      </c>
      <c r="P6" s="126">
        <v>32.376010000000001</v>
      </c>
      <c r="Q6" s="127">
        <v>0.50182000000000004</v>
      </c>
      <c r="R6" s="89" t="s">
        <v>119</v>
      </c>
    </row>
    <row r="7" spans="1:18">
      <c r="A7" s="385" t="s">
        <v>123</v>
      </c>
      <c r="B7" s="123" t="s">
        <v>124</v>
      </c>
      <c r="C7" s="124" t="s">
        <v>112</v>
      </c>
      <c r="D7" s="125" t="s">
        <v>125</v>
      </c>
      <c r="E7" s="123" t="s">
        <v>47</v>
      </c>
      <c r="F7" s="123" t="s">
        <v>48</v>
      </c>
      <c r="G7" s="124">
        <v>1</v>
      </c>
      <c r="H7" s="123" t="s">
        <v>126</v>
      </c>
      <c r="I7" s="124">
        <v>1</v>
      </c>
      <c r="J7" s="124" t="s">
        <v>116</v>
      </c>
      <c r="K7" s="124">
        <v>4</v>
      </c>
      <c r="L7" s="124" t="s">
        <v>117</v>
      </c>
      <c r="M7" s="123" t="s">
        <v>127</v>
      </c>
      <c r="N7" s="126">
        <v>38.944659999999999</v>
      </c>
      <c r="O7" s="127">
        <v>2.2522700000000002</v>
      </c>
      <c r="P7" s="126">
        <v>46.391539999999999</v>
      </c>
      <c r="Q7" s="127">
        <v>0.56938</v>
      </c>
      <c r="R7" s="89" t="s">
        <v>109</v>
      </c>
    </row>
    <row r="8" spans="1:18">
      <c r="A8" s="385" t="s">
        <v>128</v>
      </c>
      <c r="B8" s="123" t="s">
        <v>129</v>
      </c>
      <c r="C8" s="124" t="s">
        <v>112</v>
      </c>
      <c r="D8" s="125" t="s">
        <v>130</v>
      </c>
      <c r="E8" s="548" t="s">
        <v>47</v>
      </c>
      <c r="F8" s="548" t="s">
        <v>49</v>
      </c>
      <c r="G8" s="124">
        <v>3</v>
      </c>
      <c r="H8" s="123" t="s">
        <v>115</v>
      </c>
      <c r="I8" s="124">
        <v>2</v>
      </c>
      <c r="J8" s="124" t="s">
        <v>106</v>
      </c>
      <c r="K8" s="124" t="s">
        <v>107</v>
      </c>
      <c r="L8" s="124" t="s">
        <v>107</v>
      </c>
      <c r="M8" s="123" t="s">
        <v>131</v>
      </c>
      <c r="N8" s="126">
        <v>40.100250000000003</v>
      </c>
      <c r="O8" s="127">
        <v>2.4759500000000001</v>
      </c>
      <c r="P8" s="126">
        <v>25.560210000000001</v>
      </c>
      <c r="Q8" s="127">
        <v>0.47771999999999998</v>
      </c>
      <c r="R8" s="89" t="s">
        <v>119</v>
      </c>
    </row>
    <row r="9" spans="1:18">
      <c r="A9" s="385" t="s">
        <v>132</v>
      </c>
      <c r="B9" s="123" t="s">
        <v>133</v>
      </c>
      <c r="C9" s="124" t="s">
        <v>103</v>
      </c>
      <c r="D9" s="549" t="s">
        <v>134</v>
      </c>
      <c r="E9" s="123" t="s">
        <v>50</v>
      </c>
      <c r="F9" s="123" t="s">
        <v>135</v>
      </c>
      <c r="G9" s="550">
        <v>2</v>
      </c>
      <c r="H9" s="123" t="s">
        <v>115</v>
      </c>
      <c r="I9" s="124">
        <v>1</v>
      </c>
      <c r="J9" s="124" t="s">
        <v>106</v>
      </c>
      <c r="K9" s="124" t="s">
        <v>107</v>
      </c>
      <c r="L9" s="124" t="s">
        <v>107</v>
      </c>
      <c r="M9" s="123" t="s">
        <v>136</v>
      </c>
      <c r="N9" s="126">
        <v>46.805639999999997</v>
      </c>
      <c r="O9" s="127">
        <v>2.2404999999999999</v>
      </c>
      <c r="P9" s="126">
        <v>35.000599999999999</v>
      </c>
      <c r="Q9" s="127">
        <v>0.51244000000000001</v>
      </c>
      <c r="R9" s="89" t="s">
        <v>119</v>
      </c>
    </row>
    <row r="10" spans="1:18">
      <c r="A10" t="s">
        <v>137</v>
      </c>
    </row>
    <row r="11" spans="1:18">
      <c r="A11" s="365" t="s">
        <v>119</v>
      </c>
      <c r="B11" s="364" t="s">
        <v>138</v>
      </c>
    </row>
    <row r="12" spans="1:18">
      <c r="A12" s="365" t="s">
        <v>109</v>
      </c>
      <c r="B12" s="364" t="s">
        <v>139</v>
      </c>
    </row>
  </sheetData>
  <conditionalFormatting sqref="R9">
    <cfRule type="expression" dxfId="1" priority="1">
      <formula>$C9="International Average"</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84D5C-EBEC-4B7A-83D9-654F70EAD650}">
  <dimension ref="A2:G24"/>
  <sheetViews>
    <sheetView zoomScale="70" zoomScaleNormal="70" workbookViewId="0">
      <selection activeCell="A28" sqref="A28"/>
    </sheetView>
  </sheetViews>
  <sheetFormatPr defaultRowHeight="15"/>
  <cols>
    <col min="1" max="1" width="97" customWidth="1"/>
    <col min="2" max="7" width="13.7109375" customWidth="1"/>
  </cols>
  <sheetData>
    <row r="2" spans="1:7">
      <c r="A2" s="4" t="s">
        <v>140</v>
      </c>
    </row>
    <row r="3" spans="1:7">
      <c r="A3" s="211"/>
      <c r="B3" s="617" t="s">
        <v>30</v>
      </c>
      <c r="C3" s="617"/>
      <c r="D3" s="617"/>
      <c r="E3" s="617" t="s">
        <v>141</v>
      </c>
      <c r="F3" s="617"/>
      <c r="G3" s="617"/>
    </row>
    <row r="4" spans="1:7" ht="45">
      <c r="A4" s="211"/>
      <c r="B4" s="208" t="s">
        <v>142</v>
      </c>
      <c r="C4" s="208" t="s">
        <v>143</v>
      </c>
      <c r="D4" s="208" t="s">
        <v>144</v>
      </c>
      <c r="E4" s="208" t="s">
        <v>142</v>
      </c>
      <c r="F4" s="208" t="s">
        <v>143</v>
      </c>
      <c r="G4" s="208" t="s">
        <v>144</v>
      </c>
    </row>
    <row r="5" spans="1:7">
      <c r="A5" s="130" t="s">
        <v>145</v>
      </c>
      <c r="B5" s="131"/>
      <c r="C5" s="131"/>
      <c r="D5" s="131"/>
      <c r="E5" s="131"/>
      <c r="F5" s="131"/>
      <c r="G5" s="131"/>
    </row>
    <row r="6" spans="1:7">
      <c r="A6" s="132" t="s">
        <v>146</v>
      </c>
      <c r="B6" s="336">
        <v>71.400000000000006</v>
      </c>
      <c r="C6" s="336">
        <v>27.4</v>
      </c>
      <c r="D6" s="336">
        <v>1.2</v>
      </c>
      <c r="E6" s="336">
        <v>67.7</v>
      </c>
      <c r="F6" s="336">
        <v>30</v>
      </c>
      <c r="G6" s="336">
        <v>2.2000000000000002</v>
      </c>
    </row>
    <row r="7" spans="1:7">
      <c r="A7" s="132" t="s">
        <v>147</v>
      </c>
      <c r="B7" s="336">
        <v>57.1</v>
      </c>
      <c r="C7" s="336">
        <v>42.5</v>
      </c>
      <c r="D7" s="336">
        <v>0.3</v>
      </c>
      <c r="E7" s="336">
        <v>56.8</v>
      </c>
      <c r="F7" s="336">
        <v>40.6</v>
      </c>
      <c r="G7" s="336">
        <v>2.6</v>
      </c>
    </row>
    <row r="8" spans="1:7">
      <c r="A8" s="132" t="s">
        <v>148</v>
      </c>
      <c r="B8" s="336">
        <v>53.3</v>
      </c>
      <c r="C8" s="336">
        <v>41.5</v>
      </c>
      <c r="D8" s="336">
        <v>5.0999999999999996</v>
      </c>
      <c r="E8" s="336">
        <v>48.3</v>
      </c>
      <c r="F8" s="336">
        <v>40.200000000000003</v>
      </c>
      <c r="G8" s="336">
        <v>11.6</v>
      </c>
    </row>
    <row r="9" spans="1:7" ht="30">
      <c r="A9" s="132" t="s">
        <v>149</v>
      </c>
      <c r="B9" s="336">
        <v>54.3</v>
      </c>
      <c r="C9" s="336">
        <v>39.5</v>
      </c>
      <c r="D9" s="336">
        <v>6.2</v>
      </c>
      <c r="E9" s="336">
        <v>47</v>
      </c>
      <c r="F9" s="336">
        <v>41.5</v>
      </c>
      <c r="G9" s="336">
        <v>11.5</v>
      </c>
    </row>
    <row r="10" spans="1:7">
      <c r="A10" s="132" t="s">
        <v>150</v>
      </c>
      <c r="B10" s="336">
        <v>59.9</v>
      </c>
      <c r="C10" s="336">
        <v>36.4</v>
      </c>
      <c r="D10" s="336">
        <v>3.7</v>
      </c>
      <c r="E10" s="336">
        <v>53.5</v>
      </c>
      <c r="F10" s="336">
        <v>38.4</v>
      </c>
      <c r="G10" s="336">
        <v>8.1</v>
      </c>
    </row>
    <row r="11" spans="1:7" ht="30">
      <c r="A11" s="132" t="s">
        <v>151</v>
      </c>
      <c r="B11" s="336">
        <v>12.6</v>
      </c>
      <c r="C11" s="336">
        <v>73</v>
      </c>
      <c r="D11" s="336">
        <v>14.4</v>
      </c>
      <c r="E11" s="336">
        <v>16.3</v>
      </c>
      <c r="F11" s="336">
        <v>58.9</v>
      </c>
      <c r="G11" s="336">
        <v>24.8</v>
      </c>
    </row>
    <row r="12" spans="1:7">
      <c r="A12" s="132" t="s">
        <v>152</v>
      </c>
      <c r="B12" s="336">
        <v>12.6</v>
      </c>
      <c r="C12" s="336">
        <v>79.3</v>
      </c>
      <c r="D12" s="336">
        <v>8.1</v>
      </c>
      <c r="E12" s="336">
        <v>10.4</v>
      </c>
      <c r="F12" s="336">
        <v>50.9</v>
      </c>
      <c r="G12" s="336">
        <v>38.700000000000003</v>
      </c>
    </row>
    <row r="13" spans="1:7">
      <c r="A13" s="193" t="s">
        <v>153</v>
      </c>
      <c r="B13" s="337"/>
      <c r="C13" s="337"/>
      <c r="D13" s="337"/>
      <c r="E13" s="337"/>
      <c r="F13" s="337"/>
      <c r="G13" s="337"/>
    </row>
    <row r="14" spans="1:7">
      <c r="A14" s="194" t="s">
        <v>154</v>
      </c>
      <c r="B14" s="337">
        <v>42</v>
      </c>
      <c r="C14" s="337">
        <v>47.2</v>
      </c>
      <c r="D14" s="337">
        <v>10.9</v>
      </c>
      <c r="E14" s="337">
        <v>48.3</v>
      </c>
      <c r="F14" s="337">
        <v>44.9</v>
      </c>
      <c r="G14" s="337">
        <v>6.8</v>
      </c>
    </row>
    <row r="15" spans="1:7">
      <c r="A15" s="194" t="s">
        <v>155</v>
      </c>
      <c r="B15" s="337">
        <v>22</v>
      </c>
      <c r="C15" s="337">
        <v>43.3</v>
      </c>
      <c r="D15" s="337">
        <v>34.700000000000003</v>
      </c>
      <c r="E15" s="337">
        <v>26.5</v>
      </c>
      <c r="F15" s="337">
        <v>46.9</v>
      </c>
      <c r="G15" s="337">
        <v>26.6</v>
      </c>
    </row>
    <row r="16" spans="1:7">
      <c r="A16" s="194" t="s">
        <v>156</v>
      </c>
      <c r="B16" s="337">
        <v>12.5</v>
      </c>
      <c r="C16" s="337">
        <v>54.9</v>
      </c>
      <c r="D16" s="337">
        <v>32.6</v>
      </c>
      <c r="E16" s="337">
        <v>15.5</v>
      </c>
      <c r="F16" s="337">
        <v>56.5</v>
      </c>
      <c r="G16" s="337">
        <v>28</v>
      </c>
    </row>
    <row r="17" spans="1:7">
      <c r="A17" s="194" t="s">
        <v>157</v>
      </c>
      <c r="B17" s="337">
        <v>22.4</v>
      </c>
      <c r="C17" s="337">
        <v>75.7</v>
      </c>
      <c r="D17" s="337">
        <v>1.9</v>
      </c>
      <c r="E17" s="337">
        <v>26.7</v>
      </c>
      <c r="F17" s="337">
        <v>49.2</v>
      </c>
      <c r="G17" s="337">
        <v>24</v>
      </c>
    </row>
    <row r="18" spans="1:7">
      <c r="A18" s="194" t="s">
        <v>158</v>
      </c>
      <c r="B18" s="337">
        <v>9.9</v>
      </c>
      <c r="C18" s="337">
        <v>62.4</v>
      </c>
      <c r="D18" s="337">
        <v>27.7</v>
      </c>
      <c r="E18" s="337">
        <v>20.7</v>
      </c>
      <c r="F18" s="337">
        <v>54.2</v>
      </c>
      <c r="G18" s="337">
        <v>25.1</v>
      </c>
    </row>
    <row r="19" spans="1:7">
      <c r="A19" s="194" t="s">
        <v>159</v>
      </c>
      <c r="B19" s="337">
        <v>39</v>
      </c>
      <c r="C19" s="337">
        <v>49.1</v>
      </c>
      <c r="D19" s="337">
        <v>11.9</v>
      </c>
      <c r="E19" s="337">
        <v>41.8</v>
      </c>
      <c r="F19" s="337">
        <v>46</v>
      </c>
      <c r="G19" s="337">
        <v>12.2</v>
      </c>
    </row>
    <row r="20" spans="1:7">
      <c r="A20" s="194" t="s">
        <v>160</v>
      </c>
      <c r="B20" s="337">
        <v>35.5</v>
      </c>
      <c r="C20" s="337">
        <v>51.8</v>
      </c>
      <c r="D20" s="337">
        <v>12.6</v>
      </c>
      <c r="E20" s="337">
        <v>20.7</v>
      </c>
      <c r="F20" s="337">
        <v>35.1</v>
      </c>
      <c r="G20" s="337">
        <v>44.2</v>
      </c>
    </row>
    <row r="21" spans="1:7">
      <c r="A21" s="135" t="s">
        <v>161</v>
      </c>
      <c r="B21" s="338"/>
      <c r="C21" s="338"/>
      <c r="D21" s="338"/>
      <c r="E21" s="338"/>
      <c r="F21" s="338"/>
      <c r="G21" s="338"/>
    </row>
    <row r="22" spans="1:7">
      <c r="A22" s="95" t="s">
        <v>162</v>
      </c>
      <c r="B22" s="338">
        <v>41.2</v>
      </c>
      <c r="C22" s="338">
        <v>53</v>
      </c>
      <c r="D22" s="338">
        <v>5.8</v>
      </c>
      <c r="E22" s="338">
        <v>30.4</v>
      </c>
      <c r="F22" s="338">
        <v>48.6</v>
      </c>
      <c r="G22" s="338">
        <v>21</v>
      </c>
    </row>
    <row r="23" spans="1:7">
      <c r="A23" s="95" t="s">
        <v>163</v>
      </c>
      <c r="B23" s="338">
        <v>32.9</v>
      </c>
      <c r="C23" s="338">
        <v>57.9</v>
      </c>
      <c r="D23" s="338">
        <v>9.1999999999999993</v>
      </c>
      <c r="E23" s="338">
        <v>28.3</v>
      </c>
      <c r="F23" s="338">
        <v>50.7</v>
      </c>
      <c r="G23" s="338">
        <v>21.1</v>
      </c>
    </row>
    <row r="24" spans="1:7">
      <c r="A24" s="95" t="s">
        <v>164</v>
      </c>
      <c r="B24" s="338">
        <v>31.8</v>
      </c>
      <c r="C24" s="338">
        <v>58</v>
      </c>
      <c r="D24" s="338">
        <v>10.199999999999999</v>
      </c>
      <c r="E24" s="338">
        <v>25.5</v>
      </c>
      <c r="F24" s="338">
        <v>50.8</v>
      </c>
      <c r="G24" s="338">
        <v>23.8</v>
      </c>
    </row>
  </sheetData>
  <mergeCells count="2">
    <mergeCell ref="B3:D3"/>
    <mergeCell ref="E3:G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7C409-7AF7-4BEE-8277-D378EE858D3A}">
  <dimension ref="A2:M15"/>
  <sheetViews>
    <sheetView zoomScale="110" zoomScaleNormal="110" workbookViewId="0">
      <selection activeCell="B20" sqref="B20"/>
    </sheetView>
  </sheetViews>
  <sheetFormatPr defaultRowHeight="15"/>
  <cols>
    <col min="1" max="1" width="5.85546875" customWidth="1"/>
    <col min="2" max="2" width="57.7109375" bestFit="1" customWidth="1"/>
    <col min="3" max="3" width="9.85546875" style="83" customWidth="1"/>
    <col min="5" max="5" width="8.7109375" style="83" bestFit="1" customWidth="1"/>
    <col min="7" max="7" width="8.85546875" customWidth="1"/>
    <col min="8" max="8" width="8.85546875" style="6"/>
    <col min="10" max="11" width="8.85546875" style="6"/>
  </cols>
  <sheetData>
    <row r="2" spans="1:13">
      <c r="A2" s="4" t="s">
        <v>165</v>
      </c>
    </row>
    <row r="3" spans="1:13" ht="31.15" customHeight="1">
      <c r="A3" s="629"/>
      <c r="B3" s="220"/>
      <c r="C3" s="606" t="s">
        <v>30</v>
      </c>
      <c r="D3" s="607"/>
      <c r="E3" s="615" t="s">
        <v>31</v>
      </c>
      <c r="F3" s="615"/>
      <c r="G3" s="618"/>
      <c r="H3" s="618"/>
      <c r="I3" s="618"/>
      <c r="J3" s="619" t="s">
        <v>32</v>
      </c>
      <c r="K3" s="599"/>
    </row>
    <row r="4" spans="1:13">
      <c r="A4" s="630"/>
      <c r="B4" s="2" t="s">
        <v>33</v>
      </c>
      <c r="C4" s="339" t="s">
        <v>34</v>
      </c>
      <c r="D4" s="340" t="s">
        <v>35</v>
      </c>
      <c r="E4" s="341" t="s">
        <v>36</v>
      </c>
      <c r="F4" s="340" t="s">
        <v>37</v>
      </c>
      <c r="G4" s="342" t="s">
        <v>38</v>
      </c>
      <c r="H4" s="343" t="s">
        <v>39</v>
      </c>
      <c r="I4" s="344" t="s">
        <v>40</v>
      </c>
      <c r="J4" s="343" t="s">
        <v>41</v>
      </c>
      <c r="K4" s="305" t="s">
        <v>42</v>
      </c>
    </row>
    <row r="5" spans="1:13" s="4" customFormat="1" ht="16.149999999999999" customHeight="1">
      <c r="A5" s="620" t="s">
        <v>166</v>
      </c>
      <c r="B5" s="96" t="s">
        <v>167</v>
      </c>
      <c r="C5" s="97">
        <v>55.8369</v>
      </c>
      <c r="D5" s="41">
        <v>0.79100000000000004</v>
      </c>
      <c r="E5" s="98">
        <v>49.9546370786856</v>
      </c>
      <c r="F5" s="39">
        <v>0.151718854932403</v>
      </c>
      <c r="G5" s="40">
        <f>C5-E5</f>
        <v>5.8822629213143998</v>
      </c>
      <c r="H5" s="41">
        <f>SQRT(((D5*D5)+((27*27)-1)*(F5*F5))/(28*28))</f>
        <v>0.1489042878702371</v>
      </c>
      <c r="I5" s="53">
        <f>G5/H5</f>
        <v>39.503650334371216</v>
      </c>
      <c r="J5" s="41">
        <f>G5-(1.96*H5)</f>
        <v>5.5904105170887348</v>
      </c>
      <c r="K5" s="53">
        <f>G5+(1.96*H5)</f>
        <v>6.1741153255400647</v>
      </c>
      <c r="M5" s="9"/>
    </row>
    <row r="6" spans="1:13" s="4" customFormat="1" ht="16.149999999999999" customHeight="1">
      <c r="A6" s="621"/>
      <c r="B6" s="99" t="s">
        <v>168</v>
      </c>
      <c r="C6" s="100">
        <v>46.354999999999997</v>
      </c>
      <c r="D6" s="43">
        <v>0.85843000000000003</v>
      </c>
      <c r="E6" s="101">
        <v>39.844680255814602</v>
      </c>
      <c r="F6" s="44">
        <v>0.14174281216424001</v>
      </c>
      <c r="G6" s="42">
        <f t="shared" ref="G6:G15" si="0">C6-E6</f>
        <v>6.5103197441853951</v>
      </c>
      <c r="H6" s="43">
        <f t="shared" ref="H6:H15" si="1">SQRT(((D6*D6)+((27*27)-1)*(F6*F6))/(28*28))</f>
        <v>0.13998527673794692</v>
      </c>
      <c r="I6" s="54">
        <f t="shared" ref="I6:I15" si="2">G6/H6</f>
        <v>46.507174867916596</v>
      </c>
      <c r="J6" s="43">
        <f t="shared" ref="J6:J15" si="3">G6-(1.96*H6)</f>
        <v>6.2359486017790191</v>
      </c>
      <c r="K6" s="54">
        <f t="shared" ref="K6:K15" si="4">G6+(1.96*H6)</f>
        <v>6.784690886591771</v>
      </c>
      <c r="M6"/>
    </row>
    <row r="7" spans="1:13" s="4" customFormat="1">
      <c r="A7" s="621"/>
      <c r="B7" s="99" t="s">
        <v>169</v>
      </c>
      <c r="C7" s="100">
        <v>54.345399999999998</v>
      </c>
      <c r="D7" s="43">
        <v>0.89664999999999995</v>
      </c>
      <c r="E7" s="101">
        <v>35.464520478886705</v>
      </c>
      <c r="F7" s="44">
        <v>0.14459702650183498</v>
      </c>
      <c r="G7" s="42">
        <f t="shared" si="0"/>
        <v>18.880879521113293</v>
      </c>
      <c r="H7" s="43">
        <f t="shared" si="1"/>
        <v>0.1429697042073409</v>
      </c>
      <c r="I7" s="54">
        <f t="shared" si="2"/>
        <v>132.06210102898038</v>
      </c>
      <c r="J7" s="43">
        <f t="shared" si="3"/>
        <v>18.600658900866904</v>
      </c>
      <c r="K7" s="54">
        <f t="shared" si="4"/>
        <v>19.161100141359682</v>
      </c>
    </row>
    <row r="8" spans="1:13" s="4" customFormat="1" ht="16.149999999999999" customHeight="1">
      <c r="A8" s="621"/>
      <c r="B8" s="99" t="s">
        <v>170</v>
      </c>
      <c r="C8" s="100">
        <v>48.792299999999997</v>
      </c>
      <c r="D8" s="43">
        <v>0.85063999999999995</v>
      </c>
      <c r="E8" s="101">
        <v>38.619130448264599</v>
      </c>
      <c r="F8" s="44">
        <v>0.152911420424203</v>
      </c>
      <c r="G8" s="42">
        <f t="shared" si="0"/>
        <v>10.173169551735398</v>
      </c>
      <c r="H8" s="43">
        <f t="shared" si="1"/>
        <v>0.15044836656994789</v>
      </c>
      <c r="I8" s="54">
        <f t="shared" si="2"/>
        <v>67.619009655419489</v>
      </c>
      <c r="J8" s="43">
        <f t="shared" si="3"/>
        <v>9.8782907532583</v>
      </c>
      <c r="K8" s="54">
        <f t="shared" si="4"/>
        <v>10.468048350212497</v>
      </c>
    </row>
    <row r="9" spans="1:13" s="4" customFormat="1" ht="16.149999999999999" customHeight="1">
      <c r="A9" s="622"/>
      <c r="B9" s="102" t="s">
        <v>171</v>
      </c>
      <c r="C9" s="103">
        <v>59.505000000000003</v>
      </c>
      <c r="D9" s="46">
        <v>1.0204899999999999</v>
      </c>
      <c r="E9" s="104">
        <v>41.150693050468099</v>
      </c>
      <c r="F9" s="47">
        <v>0.189920236112264</v>
      </c>
      <c r="G9" s="45">
        <f t="shared" si="0"/>
        <v>18.354306949531903</v>
      </c>
      <c r="H9" s="46">
        <f t="shared" si="1"/>
        <v>0.18660548047767722</v>
      </c>
      <c r="I9" s="55">
        <f t="shared" si="2"/>
        <v>98.358884758090198</v>
      </c>
      <c r="J9" s="46">
        <f t="shared" si="3"/>
        <v>17.988560207795654</v>
      </c>
      <c r="K9" s="55">
        <f t="shared" si="4"/>
        <v>18.720053691268152</v>
      </c>
    </row>
    <row r="10" spans="1:13" s="4" customFormat="1">
      <c r="A10" s="623" t="s">
        <v>172</v>
      </c>
      <c r="B10" s="84" t="s">
        <v>173</v>
      </c>
      <c r="C10" s="105">
        <v>51.4345</v>
      </c>
      <c r="D10" s="58">
        <v>0.65273000000000003</v>
      </c>
      <c r="E10" s="106">
        <v>43.418454217034999</v>
      </c>
      <c r="F10" s="107">
        <v>0.14388887548430798</v>
      </c>
      <c r="G10" s="57">
        <f t="shared" si="0"/>
        <v>8.0160457829650014</v>
      </c>
      <c r="H10" s="58">
        <f t="shared" si="1"/>
        <v>0.14060081824859591</v>
      </c>
      <c r="I10" s="60">
        <f t="shared" si="2"/>
        <v>57.012796104727165</v>
      </c>
      <c r="J10" s="58">
        <f t="shared" si="3"/>
        <v>7.7404681791977534</v>
      </c>
      <c r="K10" s="60">
        <f t="shared" si="4"/>
        <v>8.2916233867322493</v>
      </c>
    </row>
    <row r="11" spans="1:13" s="4" customFormat="1" ht="16.149999999999999" customHeight="1">
      <c r="A11" s="624"/>
      <c r="B11" s="85" t="s">
        <v>174</v>
      </c>
      <c r="C11" s="108">
        <v>56.262099999999997</v>
      </c>
      <c r="D11" s="49">
        <v>0.77825999999999995</v>
      </c>
      <c r="E11" s="109">
        <v>44.8278220493427</v>
      </c>
      <c r="F11" s="110">
        <v>0.15539248470546502</v>
      </c>
      <c r="G11" s="48">
        <f t="shared" si="0"/>
        <v>11.434277950657297</v>
      </c>
      <c r="H11" s="49">
        <f t="shared" si="1"/>
        <v>0.15229777793337168</v>
      </c>
      <c r="I11" s="61">
        <f t="shared" si="2"/>
        <v>75.078429283844486</v>
      </c>
      <c r="J11" s="49">
        <f t="shared" si="3"/>
        <v>11.135774305907889</v>
      </c>
      <c r="K11" s="61">
        <f t="shared" si="4"/>
        <v>11.732781595406705</v>
      </c>
    </row>
    <row r="12" spans="1:13">
      <c r="A12" s="625"/>
      <c r="B12" s="111" t="s">
        <v>175</v>
      </c>
      <c r="C12" s="112">
        <v>67.507300000000001</v>
      </c>
      <c r="D12" s="52">
        <v>1.23916</v>
      </c>
      <c r="E12" s="113">
        <v>52.202660577898797</v>
      </c>
      <c r="F12" s="114">
        <v>0.185832443590845</v>
      </c>
      <c r="G12" s="51">
        <f t="shared" si="0"/>
        <v>15.304639422101204</v>
      </c>
      <c r="H12" s="52">
        <f t="shared" si="1"/>
        <v>0.18446021979963642</v>
      </c>
      <c r="I12" s="64">
        <f t="shared" si="2"/>
        <v>82.969864389868675</v>
      </c>
      <c r="J12" s="52">
        <f t="shared" si="3"/>
        <v>14.943097391293916</v>
      </c>
      <c r="K12" s="64">
        <f t="shared" si="4"/>
        <v>15.666181452908491</v>
      </c>
    </row>
    <row r="13" spans="1:13">
      <c r="A13" s="626" t="s">
        <v>176</v>
      </c>
      <c r="B13" s="115" t="s">
        <v>177</v>
      </c>
      <c r="C13" s="116">
        <v>58.213900000000002</v>
      </c>
      <c r="D13" s="117">
        <v>0.95960999999999996</v>
      </c>
      <c r="E13" s="118">
        <v>42.3929843038025</v>
      </c>
      <c r="F13" s="119">
        <v>0.150986907170129</v>
      </c>
      <c r="G13" s="153">
        <f t="shared" si="0"/>
        <v>15.820915696197503</v>
      </c>
      <c r="H13" s="117">
        <f t="shared" si="1"/>
        <v>0.14947655667195486</v>
      </c>
      <c r="I13" s="154">
        <f t="shared" si="2"/>
        <v>105.84212031936551</v>
      </c>
      <c r="J13" s="117">
        <f t="shared" si="3"/>
        <v>15.527941645120471</v>
      </c>
      <c r="K13" s="154">
        <f t="shared" si="4"/>
        <v>16.113889747274534</v>
      </c>
    </row>
    <row r="14" spans="1:13">
      <c r="A14" s="627"/>
      <c r="B14" s="115" t="s">
        <v>178</v>
      </c>
      <c r="C14" s="116">
        <v>58.539900000000003</v>
      </c>
      <c r="D14" s="117">
        <v>1.2062200000000001</v>
      </c>
      <c r="E14" s="118">
        <v>40.259968026044703</v>
      </c>
      <c r="F14" s="119">
        <v>0.184532355981704</v>
      </c>
      <c r="G14" s="153">
        <f t="shared" si="0"/>
        <v>18.2799319739553</v>
      </c>
      <c r="H14" s="117">
        <f t="shared" si="1"/>
        <v>0.1829637011738357</v>
      </c>
      <c r="I14" s="154">
        <f t="shared" si="2"/>
        <v>99.910156258739804</v>
      </c>
      <c r="J14" s="117">
        <f t="shared" si="3"/>
        <v>17.921323119654581</v>
      </c>
      <c r="K14" s="154">
        <f t="shared" si="4"/>
        <v>18.638540828256019</v>
      </c>
    </row>
    <row r="15" spans="1:13">
      <c r="A15" s="628"/>
      <c r="B15" s="86" t="s">
        <v>179</v>
      </c>
      <c r="C15" s="120">
        <v>48.696399999999997</v>
      </c>
      <c r="D15" s="66">
        <v>0.86719000000000002</v>
      </c>
      <c r="E15" s="121">
        <v>38.750800421933199</v>
      </c>
      <c r="F15" s="67">
        <v>0.16349751165280901</v>
      </c>
      <c r="G15" s="65">
        <f t="shared" si="0"/>
        <v>9.9455995780667976</v>
      </c>
      <c r="H15" s="66">
        <f t="shared" si="1"/>
        <v>0.16056542365578338</v>
      </c>
      <c r="I15" s="68">
        <f t="shared" si="2"/>
        <v>61.941103829352173</v>
      </c>
      <c r="J15" s="66">
        <f t="shared" si="3"/>
        <v>9.6308913477014624</v>
      </c>
      <c r="K15" s="68">
        <f t="shared" si="4"/>
        <v>10.260307808432133</v>
      </c>
    </row>
  </sheetData>
  <mergeCells count="8">
    <mergeCell ref="G3:I3"/>
    <mergeCell ref="J3:K3"/>
    <mergeCell ref="A5:A9"/>
    <mergeCell ref="A10:A12"/>
    <mergeCell ref="A13:A15"/>
    <mergeCell ref="A3:A4"/>
    <mergeCell ref="C3:D3"/>
    <mergeCell ref="E3:F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5CD3D-8CA7-4E3F-B495-CF733D6FB556}">
  <dimension ref="A2:T15"/>
  <sheetViews>
    <sheetView zoomScale="70" zoomScaleNormal="70" workbookViewId="0">
      <selection activeCell="A2" sqref="A2"/>
    </sheetView>
  </sheetViews>
  <sheetFormatPr defaultRowHeight="15"/>
  <cols>
    <col min="1" max="1" width="5.85546875" customWidth="1"/>
    <col min="2" max="2" width="42.85546875" customWidth="1"/>
    <col min="3" max="3" width="8.85546875" style="83" customWidth="1"/>
    <col min="4" max="4" width="8.85546875" customWidth="1"/>
    <col min="5" max="5" width="8.85546875" style="83" customWidth="1"/>
    <col min="6" max="6" width="8.85546875" customWidth="1"/>
    <col min="7" max="7" width="8.85546875" style="83" customWidth="1"/>
    <col min="8" max="8" width="8.85546875" customWidth="1"/>
    <col min="9" max="9" width="8.85546875" style="83" customWidth="1"/>
    <col min="10" max="10" width="8.140625" bestFit="1" customWidth="1"/>
    <col min="11" max="18" width="8.85546875" style="6" customWidth="1"/>
    <col min="19" max="20" width="8.85546875" style="6"/>
  </cols>
  <sheetData>
    <row r="2" spans="1:20">
      <c r="A2" s="4" t="s">
        <v>180</v>
      </c>
    </row>
    <row r="3" spans="1:20">
      <c r="A3" s="631"/>
      <c r="B3" s="405"/>
      <c r="C3" s="606" t="s">
        <v>30</v>
      </c>
      <c r="D3" s="607"/>
      <c r="E3" s="607"/>
      <c r="F3" s="632"/>
      <c r="G3" s="607" t="s">
        <v>31</v>
      </c>
      <c r="H3" s="607"/>
      <c r="I3" s="607"/>
      <c r="J3" s="607"/>
      <c r="K3" s="608" t="s">
        <v>54</v>
      </c>
      <c r="L3" s="608"/>
      <c r="M3" s="608"/>
      <c r="N3" s="598" t="s">
        <v>32</v>
      </c>
      <c r="O3" s="599"/>
      <c r="P3" s="599" t="s">
        <v>55</v>
      </c>
      <c r="Q3" s="608"/>
      <c r="R3" s="608"/>
      <c r="S3" s="598" t="s">
        <v>32</v>
      </c>
      <c r="T3" s="599"/>
    </row>
    <row r="4" spans="1:20">
      <c r="A4" s="630"/>
      <c r="B4" s="2" t="s">
        <v>33</v>
      </c>
      <c r="C4" s="345" t="s">
        <v>57</v>
      </c>
      <c r="D4" s="307" t="s">
        <v>58</v>
      </c>
      <c r="E4" s="346" t="s">
        <v>59</v>
      </c>
      <c r="F4" s="308" t="s">
        <v>60</v>
      </c>
      <c r="G4" s="346" t="s">
        <v>57</v>
      </c>
      <c r="H4" s="307" t="s">
        <v>58</v>
      </c>
      <c r="I4" s="346" t="s">
        <v>59</v>
      </c>
      <c r="J4" s="308" t="s">
        <v>60</v>
      </c>
      <c r="K4" s="309" t="s">
        <v>38</v>
      </c>
      <c r="L4" s="302" t="s">
        <v>39</v>
      </c>
      <c r="M4" s="310" t="s">
        <v>40</v>
      </c>
      <c r="N4" s="347" t="s">
        <v>41</v>
      </c>
      <c r="O4" s="348" t="s">
        <v>42</v>
      </c>
      <c r="P4" s="302" t="s">
        <v>38</v>
      </c>
      <c r="Q4" s="302" t="s">
        <v>39</v>
      </c>
      <c r="R4" s="303" t="s">
        <v>40</v>
      </c>
      <c r="S4" s="347" t="s">
        <v>41</v>
      </c>
      <c r="T4" s="348" t="s">
        <v>42</v>
      </c>
    </row>
    <row r="5" spans="1:20" s="4" customFormat="1" ht="16.149999999999999" customHeight="1">
      <c r="A5" s="620" t="s">
        <v>166</v>
      </c>
      <c r="B5" s="96" t="s">
        <v>167</v>
      </c>
      <c r="C5" s="313">
        <v>55.817700000000002</v>
      </c>
      <c r="D5" s="39">
        <v>1.05271</v>
      </c>
      <c r="E5" s="98">
        <v>55.947299999999998</v>
      </c>
      <c r="F5" s="162">
        <v>0.85509000000000002</v>
      </c>
      <c r="G5" s="98">
        <v>51.253484767960202</v>
      </c>
      <c r="H5" s="39">
        <v>0.18817401791101498</v>
      </c>
      <c r="I5" s="98">
        <v>48.749148000704302</v>
      </c>
      <c r="J5" s="39">
        <v>0.18876469749851499</v>
      </c>
      <c r="K5" s="314">
        <f t="shared" ref="K5:K15" si="0">C5-G5</f>
        <v>4.5642152320397997</v>
      </c>
      <c r="L5" s="39">
        <f t="shared" ref="L5:L15" si="1">SQRT(((D5*D5)+((27*27)-1)*(H5*H5))/(28*28))</f>
        <v>0.18518566925476976</v>
      </c>
      <c r="M5" s="162">
        <f t="shared" ref="M5:M15" si="2">K5/L5</f>
        <v>24.646697827144315</v>
      </c>
      <c r="N5" s="314">
        <f t="shared" ref="N5:N15" si="3">K5-(1.96*L5)</f>
        <v>4.2012513203004511</v>
      </c>
      <c r="O5" s="162">
        <f t="shared" ref="O5:O15" si="4">K5+(1.96*L5)</f>
        <v>4.9271791437791483</v>
      </c>
      <c r="P5" s="314">
        <f t="shared" ref="P5:P15" si="5">E5-I5</f>
        <v>7.1981519992956962</v>
      </c>
      <c r="Q5" s="39">
        <f t="shared" ref="Q5:Q15" si="6">SQRT(((F5*F5)+((27*27)-1)*(J5*J5))/(28*28))</f>
        <v>0.18444399256341198</v>
      </c>
      <c r="R5" s="39">
        <f t="shared" ref="R5:R15" si="7">P5/Q5</f>
        <v>39.026220909965211</v>
      </c>
      <c r="S5" s="314">
        <f t="shared" ref="S5:S15" si="8">P5-(1.96*Q5)</f>
        <v>6.8366417738714089</v>
      </c>
      <c r="T5" s="162">
        <f t="shared" ref="T5:T15" si="9">P5+(1.96*Q5)</f>
        <v>7.5596622247199834</v>
      </c>
    </row>
    <row r="6" spans="1:20" s="4" customFormat="1" ht="16.149999999999999" customHeight="1">
      <c r="A6" s="621"/>
      <c r="B6" s="99" t="s">
        <v>168</v>
      </c>
      <c r="C6" s="197">
        <v>47.288899999999998</v>
      </c>
      <c r="D6" s="44">
        <v>0.99587999999999999</v>
      </c>
      <c r="E6" s="101">
        <v>45.443100000000001</v>
      </c>
      <c r="F6" s="315">
        <v>1.10497</v>
      </c>
      <c r="G6" s="101">
        <v>40.849457219288297</v>
      </c>
      <c r="H6" s="44">
        <v>0.17883792131683401</v>
      </c>
      <c r="I6" s="101">
        <v>38.876951678841699</v>
      </c>
      <c r="J6" s="44">
        <v>0.18631816685826902</v>
      </c>
      <c r="K6" s="316">
        <f t="shared" si="0"/>
        <v>6.4394427807117012</v>
      </c>
      <c r="L6" s="44">
        <f t="shared" si="1"/>
        <v>0.17596455211740905</v>
      </c>
      <c r="M6" s="315">
        <f t="shared" si="2"/>
        <v>36.595113636382308</v>
      </c>
      <c r="N6" s="316">
        <f t="shared" si="3"/>
        <v>6.0945522585615794</v>
      </c>
      <c r="O6" s="315">
        <f t="shared" si="4"/>
        <v>6.7843333028618229</v>
      </c>
      <c r="P6" s="316">
        <f t="shared" si="5"/>
        <v>6.5661483211583018</v>
      </c>
      <c r="Q6" s="44">
        <f t="shared" si="6"/>
        <v>0.18382654962591735</v>
      </c>
      <c r="R6" s="44">
        <f t="shared" si="7"/>
        <v>35.719260000909863</v>
      </c>
      <c r="S6" s="316">
        <f t="shared" si="8"/>
        <v>6.2058482838915037</v>
      </c>
      <c r="T6" s="315">
        <f t="shared" si="9"/>
        <v>6.9264483584251</v>
      </c>
    </row>
    <row r="7" spans="1:20" s="4" customFormat="1" ht="16.149999999999999" customHeight="1">
      <c r="A7" s="621"/>
      <c r="B7" s="99" t="s">
        <v>169</v>
      </c>
      <c r="C7" s="197">
        <v>55.395600000000002</v>
      </c>
      <c r="D7" s="44">
        <v>1.1080000000000001</v>
      </c>
      <c r="E7" s="101">
        <v>53.313299999999998</v>
      </c>
      <c r="F7" s="315">
        <v>1.13104</v>
      </c>
      <c r="G7" s="101">
        <v>36.882178930084294</v>
      </c>
      <c r="H7" s="44">
        <v>0.17982278029752299</v>
      </c>
      <c r="I7" s="101">
        <v>34.127918699271895</v>
      </c>
      <c r="J7" s="44">
        <v>0.18127110241163999</v>
      </c>
      <c r="K7" s="316">
        <f t="shared" si="0"/>
        <v>18.513421069915708</v>
      </c>
      <c r="L7" s="44">
        <f t="shared" si="1"/>
        <v>0.17774250868474986</v>
      </c>
      <c r="M7" s="315">
        <f t="shared" si="2"/>
        <v>104.158657413527</v>
      </c>
      <c r="N7" s="316">
        <f t="shared" si="3"/>
        <v>18.165045752893597</v>
      </c>
      <c r="O7" s="315">
        <f t="shared" si="4"/>
        <v>18.861796386937819</v>
      </c>
      <c r="P7" s="316">
        <f t="shared" si="5"/>
        <v>19.185381300728103</v>
      </c>
      <c r="Q7" s="44">
        <f t="shared" si="6"/>
        <v>0.1792869885847527</v>
      </c>
      <c r="R7" s="44">
        <f t="shared" si="7"/>
        <v>107.00933432020234</v>
      </c>
      <c r="S7" s="316">
        <f t="shared" si="8"/>
        <v>18.833978803101989</v>
      </c>
      <c r="T7" s="315">
        <f t="shared" si="9"/>
        <v>19.536783798354218</v>
      </c>
    </row>
    <row r="8" spans="1:20" s="4" customFormat="1" ht="16.149999999999999" customHeight="1">
      <c r="A8" s="621"/>
      <c r="B8" s="99" t="s">
        <v>170</v>
      </c>
      <c r="C8" s="197">
        <v>47.255099999999999</v>
      </c>
      <c r="D8" s="44">
        <v>1.22898</v>
      </c>
      <c r="E8" s="101">
        <v>50.332900000000002</v>
      </c>
      <c r="F8" s="315">
        <v>1.1000399999999999</v>
      </c>
      <c r="G8" s="101">
        <v>38.755349465277</v>
      </c>
      <c r="H8" s="44">
        <v>0.20245277618122301</v>
      </c>
      <c r="I8" s="101">
        <v>38.516473518326997</v>
      </c>
      <c r="J8" s="44">
        <v>0.18420298335339499</v>
      </c>
      <c r="K8" s="316">
        <f t="shared" si="0"/>
        <v>8.4997505347229989</v>
      </c>
      <c r="L8" s="44">
        <f t="shared" si="1"/>
        <v>0.19996498415786676</v>
      </c>
      <c r="M8" s="315">
        <f t="shared" si="2"/>
        <v>42.506194624618296</v>
      </c>
      <c r="N8" s="316">
        <f t="shared" si="3"/>
        <v>8.1078191657735807</v>
      </c>
      <c r="O8" s="315">
        <f t="shared" si="4"/>
        <v>8.8916819036724171</v>
      </c>
      <c r="P8" s="316">
        <f t="shared" si="5"/>
        <v>11.816426481673005</v>
      </c>
      <c r="Q8" s="44">
        <f t="shared" si="6"/>
        <v>0.18179822455247902</v>
      </c>
      <c r="R8" s="44">
        <f t="shared" si="7"/>
        <v>64.99748009509301</v>
      </c>
      <c r="S8" s="316">
        <f t="shared" si="8"/>
        <v>11.460101961550146</v>
      </c>
      <c r="T8" s="315">
        <f t="shared" si="9"/>
        <v>12.172751001795865</v>
      </c>
    </row>
    <row r="9" spans="1:20" s="4" customFormat="1" ht="16.149999999999999" customHeight="1">
      <c r="A9" s="622"/>
      <c r="B9" s="99" t="s">
        <v>171</v>
      </c>
      <c r="C9" s="197">
        <v>62.858699999999999</v>
      </c>
      <c r="D9" s="44">
        <v>1.1633</v>
      </c>
      <c r="E9" s="101">
        <v>56.353900000000003</v>
      </c>
      <c r="F9" s="315">
        <v>1.45299</v>
      </c>
      <c r="G9" s="101">
        <v>43.995733022495301</v>
      </c>
      <c r="H9" s="44">
        <v>0.24342452097741701</v>
      </c>
      <c r="I9" s="101">
        <v>38.446767780190299</v>
      </c>
      <c r="J9" s="44">
        <v>0.2415963615094</v>
      </c>
      <c r="K9" s="316">
        <f t="shared" si="0"/>
        <v>18.862966977504698</v>
      </c>
      <c r="L9" s="44">
        <f t="shared" si="1"/>
        <v>0.2382206280123946</v>
      </c>
      <c r="M9" s="315">
        <f t="shared" si="2"/>
        <v>79.182760682350562</v>
      </c>
      <c r="N9" s="316">
        <f t="shared" si="3"/>
        <v>18.396054546600404</v>
      </c>
      <c r="O9" s="315">
        <f t="shared" si="4"/>
        <v>19.329879408408992</v>
      </c>
      <c r="P9" s="316">
        <f t="shared" si="5"/>
        <v>17.907132219809704</v>
      </c>
      <c r="Q9" s="44">
        <f t="shared" si="6"/>
        <v>0.23852134771442055</v>
      </c>
      <c r="R9" s="44">
        <f t="shared" si="7"/>
        <v>75.075595502880319</v>
      </c>
      <c r="S9" s="316">
        <f t="shared" si="8"/>
        <v>17.43963037828944</v>
      </c>
      <c r="T9" s="315">
        <f t="shared" si="9"/>
        <v>18.374634061329967</v>
      </c>
    </row>
    <row r="10" spans="1:20" s="4" customFormat="1" ht="33" customHeight="1">
      <c r="A10" s="623" t="s">
        <v>172</v>
      </c>
      <c r="B10" s="84" t="s">
        <v>173</v>
      </c>
      <c r="C10" s="318">
        <v>51.311599999999999</v>
      </c>
      <c r="D10" s="107">
        <v>0.80835000000000001</v>
      </c>
      <c r="E10" s="240">
        <v>51.545699999999997</v>
      </c>
      <c r="F10" s="319">
        <v>0.76961000000000002</v>
      </c>
      <c r="G10" s="106">
        <v>44.381181914859106</v>
      </c>
      <c r="H10" s="59">
        <v>0.177352290028152</v>
      </c>
      <c r="I10" s="106">
        <v>42.521961688841401</v>
      </c>
      <c r="J10" s="107">
        <v>0.168824318910134</v>
      </c>
      <c r="K10" s="320">
        <f t="shared" si="0"/>
        <v>6.930418085140893</v>
      </c>
      <c r="L10" s="107">
        <f t="shared" si="1"/>
        <v>0.17332221026968658</v>
      </c>
      <c r="M10" s="319">
        <f t="shared" si="2"/>
        <v>39.985747206646359</v>
      </c>
      <c r="N10" s="320">
        <f t="shared" si="3"/>
        <v>6.590706553012307</v>
      </c>
      <c r="O10" s="319">
        <f t="shared" si="4"/>
        <v>7.2701296172694789</v>
      </c>
      <c r="P10" s="320">
        <f t="shared" si="5"/>
        <v>9.0237383111585956</v>
      </c>
      <c r="Q10" s="107">
        <f t="shared" si="6"/>
        <v>0.16498879534189795</v>
      </c>
      <c r="R10" s="107">
        <f t="shared" si="7"/>
        <v>54.693037139032128</v>
      </c>
      <c r="S10" s="320">
        <f t="shared" si="8"/>
        <v>8.7003602722884761</v>
      </c>
      <c r="T10" s="319">
        <f t="shared" si="9"/>
        <v>9.3471163500287151</v>
      </c>
    </row>
    <row r="11" spans="1:20" s="4" customFormat="1" ht="16.149999999999999" customHeight="1">
      <c r="A11" s="624"/>
      <c r="B11" s="85" t="s">
        <v>174</v>
      </c>
      <c r="C11" s="321">
        <v>54.495600000000003</v>
      </c>
      <c r="D11" s="110">
        <v>1.14541</v>
      </c>
      <c r="E11" s="322">
        <v>58.020200000000003</v>
      </c>
      <c r="F11" s="323">
        <v>0.89837</v>
      </c>
      <c r="G11" s="109">
        <v>44.758949276641602</v>
      </c>
      <c r="H11" s="50">
        <v>0.19589316179295102</v>
      </c>
      <c r="I11" s="109">
        <v>44.920994721640604</v>
      </c>
      <c r="J11" s="110">
        <v>0.194516114597653</v>
      </c>
      <c r="K11" s="324">
        <f t="shared" si="0"/>
        <v>9.7366507233584016</v>
      </c>
      <c r="L11" s="110">
        <f t="shared" si="1"/>
        <v>0.19314902290193495</v>
      </c>
      <c r="M11" s="323">
        <f t="shared" si="2"/>
        <v>50.410043898083117</v>
      </c>
      <c r="N11" s="324">
        <f t="shared" si="3"/>
        <v>9.3580786384706087</v>
      </c>
      <c r="O11" s="323">
        <f t="shared" si="4"/>
        <v>10.115222808246195</v>
      </c>
      <c r="P11" s="324">
        <f t="shared" si="5"/>
        <v>13.099205278359399</v>
      </c>
      <c r="Q11" s="110">
        <f t="shared" si="6"/>
        <v>0.19016659711157782</v>
      </c>
      <c r="R11" s="110">
        <f t="shared" si="7"/>
        <v>68.882787394431887</v>
      </c>
      <c r="S11" s="324">
        <f t="shared" si="8"/>
        <v>12.726478748020707</v>
      </c>
      <c r="T11" s="323">
        <f t="shared" si="9"/>
        <v>13.471931808698091</v>
      </c>
    </row>
    <row r="12" spans="1:20">
      <c r="A12" s="625"/>
      <c r="B12" s="111" t="s">
        <v>175</v>
      </c>
      <c r="C12" s="326">
        <v>65.554100000000005</v>
      </c>
      <c r="D12" s="114">
        <v>1.8809100000000001</v>
      </c>
      <c r="E12" s="242">
        <v>69.507000000000005</v>
      </c>
      <c r="F12" s="327">
        <v>1.34863</v>
      </c>
      <c r="G12" s="113">
        <v>52.128723500318998</v>
      </c>
      <c r="H12" s="63">
        <v>0.23758656513158299</v>
      </c>
      <c r="I12" s="113">
        <v>52.3080758532206</v>
      </c>
      <c r="J12" s="114">
        <v>0.23713038398907399</v>
      </c>
      <c r="K12" s="328">
        <f t="shared" si="0"/>
        <v>13.425376499681008</v>
      </c>
      <c r="L12" s="114">
        <f t="shared" si="1"/>
        <v>0.23859578603707521</v>
      </c>
      <c r="M12" s="327">
        <f t="shared" si="2"/>
        <v>56.268288399673786</v>
      </c>
      <c r="N12" s="328">
        <f t="shared" si="3"/>
        <v>12.95772875904834</v>
      </c>
      <c r="O12" s="327">
        <f t="shared" si="4"/>
        <v>13.893024240313675</v>
      </c>
      <c r="P12" s="328">
        <f t="shared" si="5"/>
        <v>17.198924146779405</v>
      </c>
      <c r="Q12" s="114">
        <f t="shared" si="6"/>
        <v>0.23352565933383906</v>
      </c>
      <c r="R12" s="114">
        <f t="shared" si="7"/>
        <v>73.648969435913259</v>
      </c>
      <c r="S12" s="328">
        <f t="shared" si="8"/>
        <v>16.741213854485078</v>
      </c>
      <c r="T12" s="327">
        <f t="shared" si="9"/>
        <v>17.656634439073731</v>
      </c>
    </row>
    <row r="13" spans="1:20" ht="30">
      <c r="A13" s="626" t="s">
        <v>176</v>
      </c>
      <c r="B13" s="115" t="s">
        <v>177</v>
      </c>
      <c r="C13" s="198">
        <v>56.502000000000002</v>
      </c>
      <c r="D13" s="119">
        <v>1.2897000000000001</v>
      </c>
      <c r="E13" s="118">
        <v>59.795299999999997</v>
      </c>
      <c r="F13" s="185">
        <v>1.15693</v>
      </c>
      <c r="G13" s="118">
        <v>42.046321106572599</v>
      </c>
      <c r="H13" s="119">
        <v>0.19789063542279803</v>
      </c>
      <c r="I13" s="118">
        <v>42.754225045454803</v>
      </c>
      <c r="J13" s="119">
        <v>0.18922355465018301</v>
      </c>
      <c r="K13" s="349">
        <f t="shared" si="0"/>
        <v>14.455678893427404</v>
      </c>
      <c r="L13" s="119">
        <f t="shared" si="1"/>
        <v>0.19617619599512484</v>
      </c>
      <c r="M13" s="185">
        <f t="shared" si="2"/>
        <v>73.687221938928005</v>
      </c>
      <c r="N13" s="349">
        <f t="shared" si="3"/>
        <v>14.07117354927696</v>
      </c>
      <c r="O13" s="185">
        <f t="shared" si="4"/>
        <v>14.840184237577848</v>
      </c>
      <c r="P13" s="349">
        <f t="shared" si="5"/>
        <v>17.041074954545195</v>
      </c>
      <c r="Q13" s="119">
        <f t="shared" si="6"/>
        <v>0.18696327967658169</v>
      </c>
      <c r="R13" s="119">
        <f t="shared" si="7"/>
        <v>91.146641115965053</v>
      </c>
      <c r="S13" s="349">
        <f t="shared" si="8"/>
        <v>16.674626926379094</v>
      </c>
      <c r="T13" s="185">
        <f t="shared" si="9"/>
        <v>17.407522982711296</v>
      </c>
    </row>
    <row r="14" spans="1:20">
      <c r="A14" s="627"/>
      <c r="B14" s="115" t="s">
        <v>178</v>
      </c>
      <c r="C14" s="198">
        <v>58.394500000000001</v>
      </c>
      <c r="D14" s="119">
        <v>1.4964200000000001</v>
      </c>
      <c r="E14" s="118">
        <v>58.6676</v>
      </c>
      <c r="F14" s="185">
        <v>1.7403299999999999</v>
      </c>
      <c r="G14" s="118">
        <v>40.611566680175798</v>
      </c>
      <c r="H14" s="119">
        <v>0.25045359458219801</v>
      </c>
      <c r="I14" s="118">
        <v>39.964070612338595</v>
      </c>
      <c r="J14" s="119">
        <v>0.23459717626698101</v>
      </c>
      <c r="K14" s="349">
        <f t="shared" si="0"/>
        <v>17.782933319824203</v>
      </c>
      <c r="L14" s="119">
        <f t="shared" si="1"/>
        <v>0.24718964005213306</v>
      </c>
      <c r="M14" s="185">
        <f t="shared" si="2"/>
        <v>71.940447488307868</v>
      </c>
      <c r="N14" s="349">
        <f t="shared" si="3"/>
        <v>17.29844162532202</v>
      </c>
      <c r="O14" s="185">
        <f t="shared" si="4"/>
        <v>18.267425014326385</v>
      </c>
      <c r="P14" s="349">
        <f t="shared" si="5"/>
        <v>18.703529387661405</v>
      </c>
      <c r="Q14" s="119">
        <f t="shared" si="6"/>
        <v>0.23445234838166981</v>
      </c>
      <c r="R14" s="119">
        <f t="shared" si="7"/>
        <v>79.775397929533824</v>
      </c>
      <c r="S14" s="349">
        <f t="shared" si="8"/>
        <v>18.244002784833331</v>
      </c>
      <c r="T14" s="185">
        <f t="shared" si="9"/>
        <v>19.163055990489479</v>
      </c>
    </row>
    <row r="15" spans="1:20">
      <c r="A15" s="628"/>
      <c r="B15" s="86" t="s">
        <v>179</v>
      </c>
      <c r="C15" s="199">
        <v>46.757599999999996</v>
      </c>
      <c r="D15" s="67">
        <v>1.2401199999999999</v>
      </c>
      <c r="E15" s="121">
        <v>50.480499999999999</v>
      </c>
      <c r="F15" s="333">
        <v>1.14584</v>
      </c>
      <c r="G15" s="121">
        <v>38.864555019326303</v>
      </c>
      <c r="H15" s="67">
        <v>0.20413329817128098</v>
      </c>
      <c r="I15" s="121">
        <v>38.665934868244101</v>
      </c>
      <c r="J15" s="67">
        <v>0.208716325518013</v>
      </c>
      <c r="K15" s="334">
        <f t="shared" si="0"/>
        <v>7.8930449806736931</v>
      </c>
      <c r="L15" s="67">
        <f t="shared" si="1"/>
        <v>0.20163221502274636</v>
      </c>
      <c r="M15" s="333">
        <f t="shared" si="2"/>
        <v>39.145753468924944</v>
      </c>
      <c r="N15" s="334">
        <f t="shared" si="3"/>
        <v>7.4978458392291101</v>
      </c>
      <c r="O15" s="333">
        <f t="shared" si="4"/>
        <v>8.2882441221182752</v>
      </c>
      <c r="P15" s="334">
        <f t="shared" si="5"/>
        <v>11.814565131755899</v>
      </c>
      <c r="Q15" s="67">
        <f t="shared" si="6"/>
        <v>0.20524516390768954</v>
      </c>
      <c r="R15" s="67">
        <f t="shared" si="7"/>
        <v>57.563183983567974</v>
      </c>
      <c r="S15" s="334">
        <f t="shared" si="8"/>
        <v>11.412284610496828</v>
      </c>
      <c r="T15" s="333">
        <f t="shared" si="9"/>
        <v>12.216845653014969</v>
      </c>
    </row>
  </sheetData>
  <mergeCells count="10">
    <mergeCell ref="S3:T3"/>
    <mergeCell ref="A5:A9"/>
    <mergeCell ref="A10:A12"/>
    <mergeCell ref="A13:A15"/>
    <mergeCell ref="A3:A4"/>
    <mergeCell ref="C3:F3"/>
    <mergeCell ref="G3:J3"/>
    <mergeCell ref="K3:M3"/>
    <mergeCell ref="N3:O3"/>
    <mergeCell ref="P3:R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aa66e88a-8a8f-44b3-ae82-cc2ba577e7b3" xsi:nil="true"/>
    <_ip_UnifiedCompliancePolicyProperties xmlns="http://schemas.microsoft.com/sharepoint/v3" xsi:nil="true"/>
    <lcf76f155ced4ddcb4097134ff3c332f xmlns="49a598b7-54a7-48e1-aae0-0523bf61ca62">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D3F6CAB136CA84E8E4B4DF7EE3593CB" ma:contentTypeVersion="19" ma:contentTypeDescription="Create a new document." ma:contentTypeScope="" ma:versionID="a0bd76eea97614e72d30af1d7fb65674">
  <xsd:schema xmlns:xsd="http://www.w3.org/2001/XMLSchema" xmlns:xs="http://www.w3.org/2001/XMLSchema" xmlns:p="http://schemas.microsoft.com/office/2006/metadata/properties" xmlns:ns1="http://schemas.microsoft.com/sharepoint/v3" xmlns:ns2="aa66e88a-8a8f-44b3-ae82-cc2ba577e7b3" xmlns:ns3="49a598b7-54a7-48e1-aae0-0523bf61ca62" targetNamespace="http://schemas.microsoft.com/office/2006/metadata/properties" ma:root="true" ma:fieldsID="1f3dcab6a8ef955f75da60a44b5ff8d9" ns1:_="" ns2:_="" ns3:_="">
    <xsd:import namespace="http://schemas.microsoft.com/sharepoint/v3"/>
    <xsd:import namespace="aa66e88a-8a8f-44b3-ae82-cc2ba577e7b3"/>
    <xsd:import namespace="49a598b7-54a7-48e1-aae0-0523bf61ca6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LengthInSeconds" minOccurs="0"/>
                <xsd:element ref="ns1:_ip_UnifiedCompliancePolicyProperties" minOccurs="0"/>
                <xsd:element ref="ns1:_ip_UnifiedCompliancePolicyUIAction" minOccurs="0"/>
                <xsd:element ref="ns3:lcf76f155ced4ddcb4097134ff3c332f" minOccurs="0"/>
                <xsd:element ref="ns2:TaxCatchAll" minOccurs="0"/>
                <xsd:element ref="ns3:MediaServiceGenerationTime" minOccurs="0"/>
                <xsd:element ref="ns3:MediaServiceEventHashCode" minOccurs="0"/>
                <xsd:element ref="ns3:MediaServiceLocation" minOccurs="0"/>
                <xsd:element ref="ns3:MediaServiceOCR"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hidden="true" ma:internalName="_ip_UnifiedCompliancePolicyProperties">
      <xsd:simpleType>
        <xsd:restriction base="dms:Note"/>
      </xsd:simpleType>
    </xsd:element>
    <xsd:element name="_ip_UnifiedCompliancePolicyUIAction" ma:index="1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a66e88a-8a8f-44b3-ae82-cc2ba577e7b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c970e161-ee88-49ca-b0b5-e1d020164325}" ma:internalName="TaxCatchAll" ma:showField="CatchAllData" ma:web="aa66e88a-8a8f-44b3-ae82-cc2ba577e7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9a598b7-54a7-48e1-aae0-0523bf61ca6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47116399-4a0f-4cd0-8631-6d65398e2e77" ma:termSetId="09814cd3-568e-fe90-9814-8d621ff8fb84" ma:anchorId="fba54fb3-c3e1-fe81-a776-ca4b69148c4d" ma:open="true" ma:isKeyword="false">
      <xsd:complexType>
        <xsd:sequence>
          <xsd:element ref="pc:Terms" minOccurs="0" maxOccurs="1"/>
        </xsd:sequence>
      </xsd:complex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ECA52B-4F2A-40B3-B19D-A186DE4C349B}"/>
</file>

<file path=customXml/itemProps2.xml><?xml version="1.0" encoding="utf-8"?>
<ds:datastoreItem xmlns:ds="http://schemas.openxmlformats.org/officeDocument/2006/customXml" ds:itemID="{C2AE7355-55B3-4DB7-A4C0-EBA99139A21D}"/>
</file>

<file path=customXml/itemProps3.xml><?xml version="1.0" encoding="utf-8"?>
<ds:datastoreItem xmlns:ds="http://schemas.openxmlformats.org/officeDocument/2006/customXml" ds:itemID="{03D03D73-A0D8-40A5-BF88-E959861838A7}"/>
</file>

<file path=docProps/app.xml><?xml version="1.0" encoding="utf-8"?>
<Properties xmlns="http://schemas.openxmlformats.org/officeDocument/2006/extended-properties" xmlns:vt="http://schemas.openxmlformats.org/officeDocument/2006/docPropsVTypes">
  <Application>Microsoft Excel Online</Application>
  <Manager/>
  <Company>Educational Research Centre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Gráinne McHugh</dc:creator>
  <cp:keywords/>
  <dc:description/>
  <cp:lastModifiedBy>Rachel Perkins</cp:lastModifiedBy>
  <cp:revision/>
  <dcterms:created xsi:type="dcterms:W3CDTF">2021-07-08T15:10:19Z</dcterms:created>
  <dcterms:modified xsi:type="dcterms:W3CDTF">2024-07-09T15:01:05Z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0x0101001D3F6CAB136CA84E8E4B4DF7EE3593CB</vt:lpwstr>
  </property>
  <property fmtid="{D5CDD505-2E9C-101B-9397-08002B2CF9AE}" pid="3" name="MediaServiceImageTags">
    <vt:lpwstr/>
  </property>
</Properties>
</file>